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960" windowWidth="19440" windowHeight="10680" tabRatio="812" activeTab="4"/>
  </bookViews>
  <sheets>
    <sheet name="March '21" sheetId="170" r:id="rId1"/>
    <sheet name="April '21" sheetId="171" r:id="rId2"/>
    <sheet name="May '21" sheetId="172" r:id="rId3"/>
    <sheet name="June  '21" sheetId="173" r:id="rId4"/>
    <sheet name="July '21" sheetId="174" r:id="rId5"/>
    <sheet name="EMP" sheetId="138" r:id="rId6"/>
  </sheets>
  <definedNames>
    <definedName name="_xlnm.Print_Area" localSheetId="1">'April ''21'!#REF!</definedName>
    <definedName name="_xlnm.Print_Area" localSheetId="5">EMP!$A$87:$Q$126</definedName>
    <definedName name="_xlnm.Print_Area" localSheetId="3">'June  ''21'!$A$3:$G$18</definedName>
    <definedName name="_xlnm.Print_Area" localSheetId="0">'March ''21'!#REF!</definedName>
    <definedName name="_xlnm.Print_Area" localSheetId="2">'May ''21'!$A$58:$H$81</definedName>
  </definedNames>
  <calcPr calcId="145621"/>
</workbook>
</file>

<file path=xl/calcChain.xml><?xml version="1.0" encoding="utf-8"?>
<calcChain xmlns="http://schemas.openxmlformats.org/spreadsheetml/2006/main">
  <c r="G203" i="138" l="1"/>
  <c r="G202" i="138"/>
  <c r="G201" i="138"/>
  <c r="G200" i="138"/>
  <c r="G199" i="138"/>
  <c r="G198" i="138"/>
  <c r="G197" i="138"/>
  <c r="H175" i="138" l="1"/>
  <c r="H177" i="138"/>
  <c r="I176" i="138"/>
  <c r="I175" i="138"/>
  <c r="I174" i="138"/>
  <c r="I170" i="138"/>
  <c r="G195" i="138"/>
  <c r="G194" i="138"/>
  <c r="G193" i="138"/>
  <c r="G192" i="138"/>
  <c r="G191" i="138"/>
  <c r="G190" i="138"/>
  <c r="G189" i="138"/>
  <c r="G187" i="138" l="1"/>
  <c r="G186" i="138"/>
  <c r="G185" i="138"/>
  <c r="G184" i="138"/>
  <c r="G183" i="138"/>
  <c r="G182" i="138"/>
  <c r="N218" i="138"/>
  <c r="C217" i="138"/>
  <c r="C212" i="138"/>
  <c r="C204" i="138"/>
  <c r="C196" i="138"/>
  <c r="C188" i="138"/>
  <c r="N186" i="138"/>
  <c r="N210" i="138"/>
  <c r="G210" i="138"/>
  <c r="N202" i="138"/>
  <c r="N194" i="138"/>
  <c r="E14" i="174"/>
  <c r="E16" i="174" s="1"/>
  <c r="H80" i="174"/>
  <c r="H79" i="174"/>
  <c r="H95" i="173"/>
  <c r="H96" i="173" s="1"/>
  <c r="E68" i="174"/>
  <c r="E70" i="174" s="1"/>
  <c r="E50" i="174"/>
  <c r="E52" i="174" s="1"/>
  <c r="E32" i="174"/>
  <c r="E34" i="174" s="1"/>
  <c r="G172" i="138" l="1"/>
  <c r="G171" i="138"/>
  <c r="E88" i="173"/>
  <c r="M169" i="138"/>
  <c r="L169" i="138"/>
  <c r="K169" i="138"/>
  <c r="J169" i="138"/>
  <c r="I169" i="138"/>
  <c r="H169" i="138"/>
  <c r="F169" i="138"/>
  <c r="E169" i="138"/>
  <c r="D169" i="138"/>
  <c r="C169" i="138"/>
  <c r="N168" i="138"/>
  <c r="G168" i="138"/>
  <c r="N167" i="138"/>
  <c r="G167" i="138"/>
  <c r="N166" i="138"/>
  <c r="G166" i="138"/>
  <c r="N165" i="138"/>
  <c r="G165" i="138"/>
  <c r="N164" i="138"/>
  <c r="G164" i="138"/>
  <c r="G163" i="138"/>
  <c r="G169" i="138" l="1"/>
  <c r="M161" i="138"/>
  <c r="L161" i="138"/>
  <c r="K161" i="138"/>
  <c r="J161" i="138"/>
  <c r="I161" i="138"/>
  <c r="H161" i="138"/>
  <c r="F161" i="138"/>
  <c r="E161" i="138"/>
  <c r="D161" i="138"/>
  <c r="C161" i="138"/>
  <c r="N160" i="138"/>
  <c r="G160" i="138"/>
  <c r="G146" i="138" l="1"/>
  <c r="G106" i="138"/>
  <c r="M153" i="138"/>
  <c r="L153" i="138"/>
  <c r="K153" i="138"/>
  <c r="J153" i="138"/>
  <c r="I153" i="138"/>
  <c r="H153" i="138"/>
  <c r="F153" i="138"/>
  <c r="E153" i="138"/>
  <c r="D153" i="138"/>
  <c r="C153" i="138"/>
  <c r="N152" i="138"/>
  <c r="G152" i="138"/>
  <c r="M145" i="138" l="1"/>
  <c r="L145" i="138"/>
  <c r="K145" i="138"/>
  <c r="J145" i="138"/>
  <c r="I145" i="138"/>
  <c r="H145" i="138"/>
  <c r="F145" i="138"/>
  <c r="E145" i="138"/>
  <c r="D145" i="138"/>
  <c r="C145" i="138"/>
  <c r="N144" i="138"/>
  <c r="G144" i="138"/>
  <c r="M137" i="138"/>
  <c r="L137" i="138"/>
  <c r="K137" i="138"/>
  <c r="J137" i="138"/>
  <c r="I137" i="138"/>
  <c r="H137" i="138"/>
  <c r="F137" i="138"/>
  <c r="E137" i="138"/>
  <c r="D137" i="138"/>
  <c r="C137" i="138"/>
  <c r="N136" i="138"/>
  <c r="G136" i="138"/>
  <c r="E34" i="173" l="1"/>
  <c r="E18" i="173" l="1"/>
  <c r="E86" i="173"/>
  <c r="F88" i="173" s="1"/>
  <c r="E68" i="173"/>
  <c r="E70" i="173" s="1"/>
  <c r="F72" i="173" s="1"/>
  <c r="E50" i="173"/>
  <c r="E52" i="173" s="1"/>
  <c r="E36" i="173"/>
  <c r="E32" i="173"/>
  <c r="F36" i="173" s="1"/>
  <c r="E14" i="173"/>
  <c r="E16" i="173" s="1"/>
  <c r="F18" i="173" s="1"/>
  <c r="F54" i="173" l="1"/>
  <c r="N124" i="138"/>
  <c r="G123" i="138"/>
  <c r="N123" i="138"/>
  <c r="G119" i="138" l="1"/>
  <c r="G118" i="138"/>
  <c r="G117" i="138"/>
  <c r="G116" i="138"/>
  <c r="G115" i="138"/>
  <c r="G114" i="138"/>
  <c r="G113" i="138"/>
  <c r="E69" i="172" l="1"/>
  <c r="E73" i="172" l="1"/>
  <c r="G111" i="138" l="1"/>
  <c r="G110" i="138"/>
  <c r="G109" i="138"/>
  <c r="G108" i="138"/>
  <c r="G107" i="138"/>
  <c r="G105" i="138"/>
  <c r="E55" i="172" l="1"/>
  <c r="G103" i="138" l="1"/>
  <c r="G102" i="138"/>
  <c r="G101" i="138"/>
  <c r="G100" i="138"/>
  <c r="G99" i="138"/>
  <c r="G98" i="138"/>
  <c r="G97" i="138"/>
  <c r="E36" i="172"/>
  <c r="N117" i="138" l="1"/>
  <c r="N118" i="138"/>
  <c r="N119" i="138"/>
  <c r="N116" i="138"/>
  <c r="N110" i="138"/>
  <c r="N101" i="138"/>
  <c r="N102" i="138"/>
  <c r="N103" i="138"/>
  <c r="N83" i="138"/>
  <c r="N94" i="138"/>
  <c r="G95" i="138"/>
  <c r="G94" i="138"/>
  <c r="G93" i="138"/>
  <c r="G92" i="138"/>
  <c r="G91" i="138"/>
  <c r="G90" i="138"/>
  <c r="G89" i="138"/>
  <c r="C96" i="138"/>
  <c r="D96" i="138"/>
  <c r="E96" i="138"/>
  <c r="F96" i="138"/>
  <c r="H96" i="138"/>
  <c r="I96" i="138"/>
  <c r="J96" i="138"/>
  <c r="K96" i="138"/>
  <c r="L96" i="138"/>
  <c r="M96" i="138"/>
  <c r="G78" i="138"/>
  <c r="G77" i="138"/>
  <c r="G76" i="138"/>
  <c r="G75" i="138"/>
  <c r="G74" i="138"/>
  <c r="G73" i="138"/>
  <c r="G72" i="138"/>
  <c r="C79" i="138"/>
  <c r="D79" i="138"/>
  <c r="E79" i="138"/>
  <c r="F79" i="138"/>
  <c r="H79" i="138"/>
  <c r="I79" i="138"/>
  <c r="J79" i="138"/>
  <c r="K79" i="138"/>
  <c r="L79" i="138"/>
  <c r="M79" i="138"/>
  <c r="E18" i="172"/>
  <c r="H81" i="172"/>
  <c r="H80" i="172"/>
  <c r="E71" i="172"/>
  <c r="F73" i="172" s="1"/>
  <c r="E51" i="172"/>
  <c r="E53" i="172" s="1"/>
  <c r="F55" i="172" s="1"/>
  <c r="E32" i="172"/>
  <c r="E34" i="172" s="1"/>
  <c r="F36" i="172" s="1"/>
  <c r="E14" i="172"/>
  <c r="E16" i="172" s="1"/>
  <c r="F18" i="172" s="1"/>
  <c r="G79" i="138" l="1"/>
  <c r="G96" i="138"/>
  <c r="H77" i="171"/>
  <c r="H78" i="171" s="1"/>
  <c r="E70" i="171" l="1"/>
  <c r="N77" i="138" l="1"/>
  <c r="N69" i="138"/>
  <c r="G69" i="138"/>
  <c r="N68" i="138"/>
  <c r="G68" i="138"/>
  <c r="N67" i="138"/>
  <c r="G67" i="138"/>
  <c r="N66" i="138"/>
  <c r="G66" i="138"/>
  <c r="N65" i="138"/>
  <c r="G65" i="138"/>
  <c r="N64" i="138"/>
  <c r="G64" i="138"/>
  <c r="E52" i="171"/>
  <c r="N62" i="138" l="1"/>
  <c r="G62" i="138"/>
  <c r="N61" i="138"/>
  <c r="G61" i="138"/>
  <c r="N60" i="138"/>
  <c r="G60" i="138"/>
  <c r="N59" i="138"/>
  <c r="G59" i="138"/>
  <c r="N58" i="138"/>
  <c r="G58" i="138"/>
  <c r="N57" i="138"/>
  <c r="G57" i="138"/>
  <c r="N55" i="138" l="1"/>
  <c r="G55" i="138"/>
  <c r="N54" i="138"/>
  <c r="G54" i="138"/>
  <c r="N53" i="138"/>
  <c r="G53" i="138"/>
  <c r="N52" i="138"/>
  <c r="G52" i="138"/>
  <c r="N51" i="138"/>
  <c r="G51" i="138"/>
  <c r="N50" i="138"/>
  <c r="G50" i="138"/>
  <c r="N38" i="138"/>
  <c r="G38" i="138"/>
  <c r="N37" i="138"/>
  <c r="G37" i="138"/>
  <c r="N36" i="138"/>
  <c r="G36" i="138"/>
  <c r="N35" i="138"/>
  <c r="G35" i="138"/>
  <c r="N34" i="138"/>
  <c r="G34" i="138"/>
  <c r="N33" i="138"/>
  <c r="G33" i="138"/>
  <c r="N31" i="138"/>
  <c r="G31" i="138"/>
  <c r="N30" i="138"/>
  <c r="G30" i="138"/>
  <c r="N29" i="138"/>
  <c r="G29" i="138"/>
  <c r="N28" i="138"/>
  <c r="G28" i="138"/>
  <c r="N27" i="138"/>
  <c r="G27" i="138"/>
  <c r="N26" i="138"/>
  <c r="G26" i="138"/>
  <c r="N24" i="138"/>
  <c r="G24" i="138"/>
  <c r="N23" i="138"/>
  <c r="G23" i="138"/>
  <c r="N22" i="138"/>
  <c r="G22" i="138"/>
  <c r="N21" i="138"/>
  <c r="G21" i="138"/>
  <c r="N20" i="138"/>
  <c r="G20" i="138"/>
  <c r="N19" i="138"/>
  <c r="G19" i="138"/>
  <c r="N17" i="138"/>
  <c r="G17" i="138"/>
  <c r="N16" i="138"/>
  <c r="G16" i="138"/>
  <c r="N15" i="138"/>
  <c r="G15" i="138"/>
  <c r="N14" i="138"/>
  <c r="G14" i="138"/>
  <c r="N13" i="138"/>
  <c r="G13" i="138"/>
  <c r="N12" i="138"/>
  <c r="G12" i="138"/>
  <c r="E66" i="171" l="1"/>
  <c r="E68" i="171" s="1"/>
  <c r="F70" i="171" s="1"/>
  <c r="E48" i="171"/>
  <c r="E50" i="171" s="1"/>
  <c r="F52" i="171" s="1"/>
  <c r="E30" i="171"/>
  <c r="E32" i="171" s="1"/>
  <c r="F34" i="171" s="1"/>
  <c r="E13" i="171"/>
  <c r="E15" i="171" s="1"/>
  <c r="F17" i="171" s="1"/>
  <c r="E68" i="170" l="1"/>
  <c r="E51" i="170" l="1"/>
  <c r="F51" i="170"/>
  <c r="E34" i="170" l="1"/>
  <c r="E17" i="170"/>
  <c r="N151" i="138" l="1"/>
  <c r="G151" i="138"/>
  <c r="N150" i="138"/>
  <c r="G150" i="138"/>
  <c r="N149" i="138"/>
  <c r="G149" i="138"/>
  <c r="N148" i="138"/>
  <c r="G148" i="138"/>
  <c r="N147" i="138"/>
  <c r="G147" i="138"/>
  <c r="N146" i="138"/>
  <c r="N122" i="138"/>
  <c r="M32" i="138"/>
  <c r="L32" i="138"/>
  <c r="K32" i="138"/>
  <c r="J32" i="138"/>
  <c r="I32" i="138"/>
  <c r="H32" i="138"/>
  <c r="F32" i="138"/>
  <c r="E32" i="138"/>
  <c r="D32" i="138"/>
  <c r="C32" i="138"/>
  <c r="N32" i="138"/>
  <c r="N10" i="138"/>
  <c r="G10" i="138"/>
  <c r="N9" i="138"/>
  <c r="G9" i="138"/>
  <c r="N8" i="138"/>
  <c r="G8" i="138"/>
  <c r="N7" i="138"/>
  <c r="G7" i="138"/>
  <c r="N6" i="138"/>
  <c r="G6" i="138"/>
  <c r="N5" i="138"/>
  <c r="G5" i="138"/>
  <c r="G153" i="138" l="1"/>
  <c r="N153" i="138"/>
  <c r="G32" i="138"/>
  <c r="E81" i="170" l="1"/>
  <c r="E30" i="170"/>
  <c r="E32" i="170" s="1"/>
  <c r="F34" i="170" s="1"/>
  <c r="C540" i="138" l="1"/>
  <c r="C545" i="138"/>
  <c r="N539" i="138"/>
  <c r="N538" i="138"/>
  <c r="N537" i="138"/>
  <c r="N536" i="138"/>
  <c r="N535" i="138"/>
  <c r="N534" i="138"/>
  <c r="N532" i="138" l="1"/>
  <c r="N531" i="138"/>
  <c r="N530" i="138"/>
  <c r="N529" i="138"/>
  <c r="N528" i="138"/>
  <c r="N527" i="138"/>
  <c r="N544" i="138"/>
  <c r="N543" i="138"/>
  <c r="N542" i="138"/>
  <c r="H508" i="138" l="1"/>
  <c r="N507" i="138"/>
  <c r="M508" i="138"/>
  <c r="L508" i="138"/>
  <c r="K508" i="138"/>
  <c r="J508" i="138"/>
  <c r="I508" i="138"/>
  <c r="G508" i="138"/>
  <c r="F508" i="138"/>
  <c r="N506" i="138"/>
  <c r="N505" i="138"/>
  <c r="N508" i="138" l="1"/>
  <c r="N525" i="138"/>
  <c r="N524" i="138"/>
  <c r="N523" i="138"/>
  <c r="N522" i="138"/>
  <c r="N521" i="138"/>
  <c r="N520" i="138"/>
  <c r="N518" i="138" l="1"/>
  <c r="N517" i="138"/>
  <c r="N516" i="138"/>
  <c r="N515" i="138"/>
  <c r="N514" i="138"/>
  <c r="N513" i="138"/>
  <c r="E13" i="170" l="1"/>
  <c r="E15" i="170" s="1"/>
  <c r="F17" i="170" s="1"/>
  <c r="H91" i="170"/>
  <c r="E64" i="170"/>
  <c r="E66" i="170" s="1"/>
  <c r="E47" i="170"/>
  <c r="E49" i="170" s="1"/>
  <c r="N502" i="138"/>
  <c r="G502" i="138"/>
  <c r="N501" i="138"/>
  <c r="G501" i="138"/>
  <c r="N500" i="138"/>
  <c r="G500" i="138"/>
  <c r="N499" i="138"/>
  <c r="G499" i="138"/>
  <c r="N498" i="138"/>
  <c r="G498" i="138"/>
  <c r="N497" i="138"/>
  <c r="G497" i="138"/>
  <c r="F68" i="170" l="1"/>
  <c r="F83" i="170"/>
  <c r="H92" i="170" s="1"/>
  <c r="N495" i="138" l="1"/>
  <c r="G495" i="138"/>
  <c r="N494" i="138"/>
  <c r="G494" i="138"/>
  <c r="N493" i="138"/>
  <c r="G493" i="138"/>
  <c r="N492" i="138"/>
  <c r="G492" i="138"/>
  <c r="N491" i="138"/>
  <c r="G491" i="138"/>
  <c r="N490" i="138"/>
  <c r="G490" i="138"/>
  <c r="N487" i="138"/>
  <c r="G487" i="138"/>
  <c r="O477" i="138"/>
  <c r="N477" i="138"/>
  <c r="M477" i="138"/>
  <c r="L477" i="138"/>
  <c r="K477" i="138"/>
  <c r="J477" i="138"/>
  <c r="H477" i="138"/>
  <c r="G477" i="138"/>
  <c r="F477" i="138"/>
  <c r="E477" i="138"/>
  <c r="D477" i="138"/>
  <c r="C477" i="138"/>
  <c r="O461" i="138"/>
  <c r="N461" i="138"/>
  <c r="M461" i="138"/>
  <c r="L461" i="138"/>
  <c r="K461" i="138"/>
  <c r="J461" i="138"/>
  <c r="H461" i="138"/>
  <c r="G461" i="138"/>
  <c r="F461" i="138"/>
  <c r="E461" i="138"/>
  <c r="D461" i="138"/>
  <c r="C461" i="138"/>
  <c r="P476" i="138"/>
  <c r="P475" i="138"/>
  <c r="P474" i="138"/>
  <c r="I477" i="138" l="1"/>
  <c r="P477" i="138"/>
  <c r="N472" i="138"/>
  <c r="M472" i="138"/>
  <c r="L472" i="138"/>
  <c r="K472" i="138"/>
  <c r="J472" i="138"/>
  <c r="H472" i="138"/>
  <c r="G472" i="138"/>
  <c r="F472" i="138"/>
  <c r="E472" i="138"/>
  <c r="D472" i="138"/>
  <c r="C472" i="138"/>
  <c r="P471" i="138"/>
  <c r="P470" i="138"/>
  <c r="P469" i="138"/>
  <c r="P468" i="138"/>
  <c r="P467" i="138"/>
  <c r="P466" i="138"/>
  <c r="P465" i="138"/>
  <c r="P464" i="138"/>
  <c r="P463" i="138"/>
  <c r="P462" i="138"/>
  <c r="O472" i="138"/>
  <c r="P450" i="138"/>
  <c r="P451" i="138"/>
  <c r="P452" i="138"/>
  <c r="P453" i="138"/>
  <c r="P454" i="138"/>
  <c r="P455" i="138"/>
  <c r="P456" i="138"/>
  <c r="P457" i="138"/>
  <c r="P458" i="138"/>
  <c r="P459" i="138"/>
  <c r="P460" i="138"/>
  <c r="P449" i="138"/>
  <c r="E448" i="138"/>
  <c r="D448" i="138"/>
  <c r="D473" i="138" l="1"/>
  <c r="E473" i="138"/>
  <c r="P461" i="138"/>
  <c r="I461" i="138"/>
  <c r="P472" i="138"/>
  <c r="I472" i="138"/>
  <c r="P447" i="138" l="1"/>
  <c r="P446" i="138"/>
  <c r="P445" i="138"/>
  <c r="P444" i="138"/>
  <c r="P443" i="138"/>
  <c r="P442" i="138"/>
  <c r="P441" i="138"/>
  <c r="P440" i="138"/>
  <c r="P439" i="138"/>
  <c r="P438" i="138"/>
  <c r="P437" i="138"/>
  <c r="P436" i="138"/>
  <c r="L387" i="138"/>
  <c r="K387" i="138"/>
  <c r="J387" i="138"/>
  <c r="I387" i="138"/>
  <c r="H387" i="138"/>
  <c r="F387" i="138"/>
  <c r="E387" i="138"/>
  <c r="D387" i="138"/>
  <c r="C387" i="138"/>
  <c r="L400" i="138"/>
  <c r="K400" i="138"/>
  <c r="J400" i="138"/>
  <c r="I400" i="138"/>
  <c r="H400" i="138"/>
  <c r="F400" i="138"/>
  <c r="E400" i="138"/>
  <c r="D400" i="138"/>
  <c r="C400" i="138"/>
  <c r="L413" i="138"/>
  <c r="K413" i="138"/>
  <c r="J413" i="138"/>
  <c r="I413" i="138"/>
  <c r="H413" i="138"/>
  <c r="F413" i="138"/>
  <c r="E413" i="138"/>
  <c r="D413" i="138"/>
  <c r="C413" i="138"/>
  <c r="L426" i="138"/>
  <c r="K426" i="138"/>
  <c r="J426" i="138"/>
  <c r="I426" i="138"/>
  <c r="H426" i="138"/>
  <c r="F426" i="138"/>
  <c r="E426" i="138"/>
  <c r="D426" i="138"/>
  <c r="M387" i="138"/>
  <c r="N386" i="138"/>
  <c r="G386" i="138"/>
  <c r="N385" i="138"/>
  <c r="G385" i="138"/>
  <c r="N384" i="138"/>
  <c r="G384" i="138"/>
  <c r="N383" i="138"/>
  <c r="G383" i="138"/>
  <c r="N382" i="138"/>
  <c r="G382" i="138"/>
  <c r="N381" i="138"/>
  <c r="G381" i="138"/>
  <c r="N380" i="138"/>
  <c r="G380" i="138"/>
  <c r="N379" i="138"/>
  <c r="G379" i="138"/>
  <c r="N378" i="138"/>
  <c r="G378" i="138"/>
  <c r="N377" i="138"/>
  <c r="G377" i="138"/>
  <c r="N376" i="138"/>
  <c r="G376" i="138"/>
  <c r="G375" i="138"/>
  <c r="N430" i="138"/>
  <c r="G430" i="138"/>
  <c r="N429" i="138"/>
  <c r="G429" i="138"/>
  <c r="N428" i="138"/>
  <c r="G428" i="138"/>
  <c r="H427" i="138" l="1"/>
  <c r="L427" i="138"/>
  <c r="D427" i="138"/>
  <c r="G387" i="138"/>
  <c r="N375" i="138"/>
  <c r="N387" i="138" s="1"/>
  <c r="E427" i="138"/>
  <c r="J427" i="138"/>
  <c r="F427" i="138"/>
  <c r="K427" i="138"/>
  <c r="I427" i="138"/>
  <c r="N425" i="138" l="1"/>
  <c r="G425" i="138"/>
  <c r="N424" i="138"/>
  <c r="G424" i="138"/>
  <c r="N423" i="138"/>
  <c r="G423" i="138"/>
  <c r="N422" i="138"/>
  <c r="G422" i="138"/>
  <c r="N421" i="138"/>
  <c r="G421" i="138"/>
  <c r="N420" i="138"/>
  <c r="G420" i="138"/>
  <c r="N419" i="138"/>
  <c r="G419" i="138"/>
  <c r="N418" i="138"/>
  <c r="G418" i="138"/>
  <c r="N417" i="138"/>
  <c r="G417" i="138"/>
  <c r="N416" i="138"/>
  <c r="G416" i="138"/>
  <c r="N415" i="138"/>
  <c r="G415" i="138"/>
  <c r="G414" i="138"/>
  <c r="N414" i="138" l="1"/>
  <c r="N426" i="138" s="1"/>
  <c r="M426" i="138"/>
  <c r="G426" i="138"/>
  <c r="N412" i="138"/>
  <c r="G412" i="138"/>
  <c r="N411" i="138"/>
  <c r="G411" i="138"/>
  <c r="N410" i="138"/>
  <c r="G410" i="138"/>
  <c r="N409" i="138"/>
  <c r="G409" i="138"/>
  <c r="N408" i="138"/>
  <c r="G408" i="138"/>
  <c r="N407" i="138"/>
  <c r="G407" i="138"/>
  <c r="N406" i="138"/>
  <c r="G406" i="138"/>
  <c r="N405" i="138"/>
  <c r="G405" i="138"/>
  <c r="N404" i="138"/>
  <c r="G404" i="138"/>
  <c r="N403" i="138"/>
  <c r="G403" i="138"/>
  <c r="N402" i="138"/>
  <c r="G402" i="138"/>
  <c r="G401" i="138"/>
  <c r="N401" i="138" l="1"/>
  <c r="N413" i="138" s="1"/>
  <c r="M413" i="138"/>
  <c r="G413" i="138"/>
  <c r="M400" i="138" l="1"/>
  <c r="M427" i="138" s="1"/>
  <c r="N399" i="138"/>
  <c r="G399" i="138"/>
  <c r="N398" i="138"/>
  <c r="G398" i="138"/>
  <c r="N397" i="138"/>
  <c r="G397" i="138"/>
  <c r="N396" i="138"/>
  <c r="G396" i="138"/>
  <c r="N395" i="138"/>
  <c r="G395" i="138"/>
  <c r="N394" i="138"/>
  <c r="G394" i="138"/>
  <c r="N393" i="138"/>
  <c r="G393" i="138"/>
  <c r="N392" i="138"/>
  <c r="G392" i="138"/>
  <c r="N391" i="138"/>
  <c r="G391" i="138"/>
  <c r="N390" i="138"/>
  <c r="G390" i="138"/>
  <c r="N389" i="138"/>
  <c r="G389" i="138"/>
  <c r="G388" i="138"/>
  <c r="N388" i="138" l="1"/>
  <c r="N400" i="138" s="1"/>
  <c r="N427" i="138" s="1"/>
  <c r="G400" i="138"/>
  <c r="G427" i="138" s="1"/>
  <c r="L326" i="138" l="1"/>
  <c r="K326" i="138"/>
  <c r="J326" i="138"/>
  <c r="I326" i="138"/>
  <c r="H326" i="138"/>
  <c r="F326" i="138"/>
  <c r="E326" i="138"/>
  <c r="D326" i="138"/>
  <c r="C326" i="138"/>
  <c r="L339" i="138"/>
  <c r="K339" i="138"/>
  <c r="J339" i="138"/>
  <c r="I339" i="138"/>
  <c r="H339" i="138"/>
  <c r="F339" i="138"/>
  <c r="E339" i="138"/>
  <c r="D339" i="138"/>
  <c r="C339" i="138"/>
  <c r="L352" i="138"/>
  <c r="K352" i="138"/>
  <c r="J352" i="138"/>
  <c r="I352" i="138"/>
  <c r="H352" i="138"/>
  <c r="F352" i="138"/>
  <c r="E352" i="138"/>
  <c r="D352" i="138"/>
  <c r="C352" i="138"/>
  <c r="C365" i="138"/>
  <c r="G367" i="138"/>
  <c r="N367" i="138"/>
  <c r="C366" i="138" l="1"/>
  <c r="N364" i="138" l="1"/>
  <c r="G364" i="138"/>
  <c r="N363" i="138"/>
  <c r="G363" i="138"/>
  <c r="N362" i="138"/>
  <c r="G362" i="138"/>
  <c r="N361" i="138"/>
  <c r="G361" i="138"/>
  <c r="N360" i="138"/>
  <c r="G360" i="138"/>
  <c r="N359" i="138"/>
  <c r="G359" i="138"/>
  <c r="N358" i="138"/>
  <c r="G358" i="138"/>
  <c r="N357" i="138"/>
  <c r="G357" i="138"/>
  <c r="N356" i="138"/>
  <c r="G356" i="138"/>
  <c r="N355" i="138"/>
  <c r="G355" i="138"/>
  <c r="N354" i="138"/>
  <c r="G354" i="138"/>
  <c r="N353" i="138"/>
  <c r="G353" i="138"/>
  <c r="M365" i="138" l="1"/>
  <c r="L365" i="138"/>
  <c r="L366" i="138" s="1"/>
  <c r="K365" i="138"/>
  <c r="K366" i="138" s="1"/>
  <c r="J365" i="138"/>
  <c r="J366" i="138" s="1"/>
  <c r="I365" i="138"/>
  <c r="I366" i="138" s="1"/>
  <c r="H365" i="138"/>
  <c r="H366" i="138" s="1"/>
  <c r="F365" i="138"/>
  <c r="F366" i="138" s="1"/>
  <c r="E365" i="138"/>
  <c r="E366" i="138" s="1"/>
  <c r="D365" i="138"/>
  <c r="D366" i="138" s="1"/>
  <c r="G365" i="138"/>
  <c r="N351" i="138"/>
  <c r="G351" i="138"/>
  <c r="N338" i="138"/>
  <c r="G338" i="138"/>
  <c r="N325" i="138"/>
  <c r="G325" i="138"/>
  <c r="G350" i="138"/>
  <c r="N350" i="138"/>
  <c r="G337" i="138"/>
  <c r="N337" i="138"/>
  <c r="N324" i="138"/>
  <c r="G324" i="138"/>
  <c r="G304" i="138"/>
  <c r="G293" i="138"/>
  <c r="N293" i="138"/>
  <c r="N284" i="138"/>
  <c r="G284" i="138"/>
  <c r="G275" i="138"/>
  <c r="N267" i="138"/>
  <c r="G267" i="138"/>
  <c r="N349" i="138"/>
  <c r="G349" i="138"/>
  <c r="N336" i="138"/>
  <c r="N323" i="138"/>
  <c r="G323" i="138"/>
  <c r="N303" i="138"/>
  <c r="N292" i="138"/>
  <c r="G292" i="138"/>
  <c r="N283" i="138"/>
  <c r="G283" i="138"/>
  <c r="N274" i="138"/>
  <c r="G274" i="138"/>
  <c r="N266" i="138"/>
  <c r="G266" i="138"/>
  <c r="N348" i="138"/>
  <c r="G348" i="138"/>
  <c r="N335" i="138"/>
  <c r="G335" i="138"/>
  <c r="N322" i="138"/>
  <c r="G322" i="138"/>
  <c r="G302" i="138"/>
  <c r="N347" i="138"/>
  <c r="G347" i="138"/>
  <c r="N334" i="138"/>
  <c r="G334" i="138"/>
  <c r="N321" i="138"/>
  <c r="G321" i="138"/>
  <c r="N301" i="138"/>
  <c r="G291" i="138"/>
  <c r="G282" i="138"/>
  <c r="N345" i="138"/>
  <c r="G345" i="138"/>
  <c r="N332" i="138"/>
  <c r="G332" i="138"/>
  <c r="N320" i="138"/>
  <c r="G320" i="138"/>
  <c r="G300" i="138"/>
  <c r="N344" i="138"/>
  <c r="G344" i="138"/>
  <c r="N331" i="138"/>
  <c r="G331" i="138"/>
  <c r="N319" i="138"/>
  <c r="N299" i="138"/>
  <c r="N290" i="138"/>
  <c r="G290" i="138"/>
  <c r="N281" i="138"/>
  <c r="G281" i="138"/>
  <c r="N273" i="138"/>
  <c r="G273" i="138"/>
  <c r="N265" i="138"/>
  <c r="G265" i="138"/>
  <c r="N343" i="138"/>
  <c r="G343" i="138"/>
  <c r="N365" i="138" l="1"/>
  <c r="N304" i="138"/>
  <c r="G336" i="138"/>
  <c r="G303" i="138"/>
  <c r="G299" i="138"/>
  <c r="G301" i="138"/>
  <c r="G319" i="138"/>
  <c r="N330" i="138" l="1"/>
  <c r="G330" i="138"/>
  <c r="N318" i="138"/>
  <c r="G318" i="138"/>
  <c r="N298" i="138"/>
  <c r="G298" i="138"/>
  <c r="N289" i="138"/>
  <c r="G289" i="138"/>
  <c r="N280" i="138"/>
  <c r="G280" i="138"/>
  <c r="N272" i="138"/>
  <c r="G272" i="138"/>
  <c r="N264" i="138"/>
  <c r="G264" i="138"/>
  <c r="N342" i="138"/>
  <c r="G342" i="138"/>
  <c r="N329" i="138"/>
  <c r="G329" i="138"/>
  <c r="N317" i="138"/>
  <c r="G317" i="138"/>
  <c r="N297" i="138"/>
  <c r="G297" i="138"/>
  <c r="N288" i="138"/>
  <c r="G288" i="138"/>
  <c r="N279" i="138"/>
  <c r="G279" i="138"/>
  <c r="N271" i="138"/>
  <c r="G271" i="138"/>
  <c r="N263" i="138"/>
  <c r="G263" i="138"/>
  <c r="N262" i="138"/>
  <c r="G262" i="138"/>
  <c r="N270" i="138"/>
  <c r="G270" i="138"/>
  <c r="N278" i="138"/>
  <c r="G278" i="138"/>
  <c r="N287" i="138"/>
  <c r="G287" i="138"/>
  <c r="N296" i="138"/>
  <c r="G296" i="138"/>
  <c r="N316" i="138"/>
  <c r="G316" i="138"/>
  <c r="N328" i="138"/>
  <c r="G328" i="138"/>
  <c r="N341" i="138"/>
  <c r="G341" i="138"/>
  <c r="M352" i="138"/>
  <c r="G340" i="138"/>
  <c r="M339" i="138"/>
  <c r="G327" i="138"/>
  <c r="M326" i="138"/>
  <c r="G315" i="138"/>
  <c r="G295" i="138"/>
  <c r="N286" i="138"/>
  <c r="G286" i="138"/>
  <c r="N277" i="138"/>
  <c r="G277" i="138"/>
  <c r="N269" i="138"/>
  <c r="G269" i="138"/>
  <c r="N261" i="138"/>
  <c r="G261" i="138"/>
  <c r="G326" i="138" l="1"/>
  <c r="M366" i="138"/>
  <c r="N315" i="138"/>
  <c r="N326" i="138" s="1"/>
  <c r="N340" i="138"/>
  <c r="N327" i="138"/>
  <c r="N295" i="138"/>
  <c r="M294" i="138" l="1"/>
  <c r="L294" i="138"/>
  <c r="K294" i="138"/>
  <c r="J294" i="138"/>
  <c r="I294" i="138"/>
  <c r="H294" i="138"/>
  <c r="G294" i="138"/>
  <c r="F294" i="138"/>
  <c r="E294" i="138"/>
  <c r="D294" i="138"/>
  <c r="C294" i="138"/>
  <c r="N291" i="138"/>
  <c r="N294" i="138" l="1"/>
  <c r="N309" i="138" l="1"/>
  <c r="G309" i="138"/>
  <c r="N308" i="138"/>
  <c r="G308" i="138"/>
  <c r="N307" i="138"/>
  <c r="G307" i="138"/>
  <c r="N255" i="138" l="1"/>
  <c r="G255" i="138"/>
  <c r="N254" i="138"/>
  <c r="G254" i="138"/>
  <c r="N253" i="138"/>
  <c r="G253" i="138"/>
  <c r="N245" i="138"/>
  <c r="G245" i="138"/>
  <c r="N238" i="138"/>
  <c r="G238" i="138"/>
  <c r="N231" i="138"/>
  <c r="G231" i="138"/>
  <c r="N224" i="138"/>
  <c r="G224" i="138"/>
  <c r="N225" i="138"/>
  <c r="G225" i="138"/>
  <c r="N232" i="138"/>
  <c r="G232" i="138"/>
  <c r="N239" i="138"/>
  <c r="G239" i="138"/>
  <c r="N246" i="138"/>
  <c r="G246" i="138"/>
  <c r="N226" i="138"/>
  <c r="G226" i="138"/>
  <c r="N233" i="138"/>
  <c r="G233" i="138"/>
  <c r="N240" i="138"/>
  <c r="G240" i="138"/>
  <c r="N247" i="138"/>
  <c r="G247" i="138"/>
  <c r="N227" i="138"/>
  <c r="G227" i="138"/>
  <c r="N234" i="138"/>
  <c r="G234" i="138"/>
  <c r="N241" i="138"/>
  <c r="G241" i="138"/>
  <c r="N248" i="138"/>
  <c r="G248" i="138"/>
  <c r="N228" i="138"/>
  <c r="G228" i="138"/>
  <c r="N235" i="138"/>
  <c r="G235" i="138"/>
  <c r="N242" i="138"/>
  <c r="G242" i="138"/>
  <c r="N249" i="138"/>
  <c r="G249" i="138"/>
  <c r="G229" i="138"/>
  <c r="N229" i="138"/>
  <c r="G236" i="138"/>
  <c r="N243" i="138"/>
  <c r="G243" i="138"/>
  <c r="G250" i="138"/>
  <c r="N236" i="138" l="1"/>
  <c r="L217" i="138" l="1"/>
  <c r="K217" i="138"/>
  <c r="J217" i="138"/>
  <c r="I217" i="138"/>
  <c r="H217" i="138"/>
  <c r="G216" i="138" l="1"/>
  <c r="G215" i="138"/>
  <c r="G214" i="138"/>
  <c r="N211" i="138" l="1"/>
  <c r="G211" i="138"/>
  <c r="N209" i="138"/>
  <c r="G209" i="138"/>
  <c r="N208" i="138"/>
  <c r="G208" i="138"/>
  <c r="N207" i="138"/>
  <c r="G207" i="138"/>
  <c r="N206" i="138"/>
  <c r="G206" i="138"/>
  <c r="N205" i="138"/>
  <c r="G205" i="138"/>
  <c r="N203" i="138"/>
  <c r="N201" i="138"/>
  <c r="N200" i="138"/>
  <c r="N199" i="138"/>
  <c r="N198" i="138"/>
  <c r="N197" i="138"/>
  <c r="N195" i="138" l="1"/>
  <c r="N193" i="138"/>
  <c r="N192" i="138"/>
  <c r="N191" i="138"/>
  <c r="N190" i="138"/>
  <c r="N189" i="138"/>
  <c r="N187" i="138"/>
  <c r="N185" i="138"/>
  <c r="N184" i="138"/>
  <c r="N183" i="138"/>
  <c r="N182" i="138"/>
  <c r="N181" i="138"/>
  <c r="G181" i="138"/>
  <c r="N173" i="138" l="1"/>
  <c r="G173" i="138"/>
  <c r="N172" i="138"/>
  <c r="N171" i="138"/>
  <c r="N163" i="138" l="1"/>
  <c r="N162" i="138"/>
  <c r="G162" i="138"/>
  <c r="N169" i="138" l="1"/>
  <c r="N159" i="138"/>
  <c r="G159" i="138"/>
  <c r="N158" i="138"/>
  <c r="G158" i="138"/>
  <c r="N157" i="138"/>
  <c r="G157" i="138"/>
  <c r="N156" i="138"/>
  <c r="G156" i="138"/>
  <c r="N155" i="138"/>
  <c r="G155" i="138"/>
  <c r="N154" i="138"/>
  <c r="G154" i="138"/>
  <c r="G161" i="138" l="1"/>
  <c r="N161" i="138"/>
  <c r="G124" i="138"/>
  <c r="G122" i="138"/>
  <c r="N143" i="138" l="1"/>
  <c r="G143" i="138"/>
  <c r="N142" i="138"/>
  <c r="G142" i="138"/>
  <c r="N141" i="138"/>
  <c r="G141" i="138"/>
  <c r="N140" i="138"/>
  <c r="G140" i="138"/>
  <c r="N139" i="138"/>
  <c r="G139" i="138"/>
  <c r="N138" i="138"/>
  <c r="G138" i="138"/>
  <c r="N135" i="138"/>
  <c r="G135" i="138"/>
  <c r="N134" i="138"/>
  <c r="G134" i="138"/>
  <c r="N133" i="138"/>
  <c r="G133" i="138"/>
  <c r="N132" i="138"/>
  <c r="G132" i="138"/>
  <c r="N131" i="138"/>
  <c r="G131" i="138"/>
  <c r="N130" i="138"/>
  <c r="G130" i="138"/>
  <c r="N115" i="138"/>
  <c r="N114" i="138"/>
  <c r="N113" i="138"/>
  <c r="N111" i="138"/>
  <c r="N109" i="138"/>
  <c r="N108" i="138"/>
  <c r="N107" i="138"/>
  <c r="N106" i="138"/>
  <c r="N105" i="138"/>
  <c r="C112" i="138"/>
  <c r="D112" i="138"/>
  <c r="E112" i="138"/>
  <c r="F112" i="138"/>
  <c r="H112" i="138"/>
  <c r="I112" i="138"/>
  <c r="J112" i="138"/>
  <c r="K112" i="138"/>
  <c r="L112" i="138"/>
  <c r="M112" i="138"/>
  <c r="G145" i="138" l="1"/>
  <c r="N145" i="138"/>
  <c r="N137" i="138"/>
  <c r="G137" i="138"/>
  <c r="G112" i="138"/>
  <c r="N112" i="138"/>
  <c r="G83" i="138" l="1"/>
  <c r="G82" i="138"/>
  <c r="G81" i="138"/>
  <c r="G43" i="138"/>
  <c r="G42" i="138"/>
  <c r="G41" i="138"/>
  <c r="M71" i="138" l="1"/>
  <c r="L71" i="138"/>
  <c r="K71" i="138"/>
  <c r="J71" i="138"/>
  <c r="I71" i="138"/>
  <c r="H71" i="138"/>
  <c r="F71" i="138"/>
  <c r="E71" i="138"/>
  <c r="D71" i="138"/>
  <c r="C71" i="138"/>
  <c r="N70" i="138"/>
  <c r="G70" i="138"/>
  <c r="M63" i="138"/>
  <c r="L63" i="138"/>
  <c r="K63" i="138"/>
  <c r="J63" i="138"/>
  <c r="I63" i="138"/>
  <c r="H63" i="138"/>
  <c r="F63" i="138"/>
  <c r="E63" i="138"/>
  <c r="D63" i="138"/>
  <c r="C63" i="138"/>
  <c r="M56" i="138"/>
  <c r="L56" i="138"/>
  <c r="K56" i="138"/>
  <c r="J56" i="138"/>
  <c r="I56" i="138"/>
  <c r="H56" i="138"/>
  <c r="F56" i="138"/>
  <c r="E56" i="138"/>
  <c r="D56" i="138"/>
  <c r="C56" i="138"/>
  <c r="C84" i="138"/>
  <c r="C80" i="138" l="1"/>
  <c r="H80" i="138"/>
  <c r="L80" i="138"/>
  <c r="D80" i="138"/>
  <c r="I80" i="138"/>
  <c r="M80" i="138"/>
  <c r="E80" i="138"/>
  <c r="J80" i="138"/>
  <c r="F80" i="138"/>
  <c r="K80" i="138"/>
  <c r="G71" i="138"/>
  <c r="G63" i="138"/>
  <c r="G56" i="138"/>
  <c r="N488" i="138" l="1"/>
  <c r="G488" i="138"/>
  <c r="N486" i="138"/>
  <c r="G486" i="138"/>
  <c r="N485" i="138"/>
  <c r="G485" i="138"/>
  <c r="N484" i="138"/>
  <c r="G484" i="138"/>
  <c r="N483" i="138"/>
  <c r="G483" i="138"/>
  <c r="N482" i="138"/>
  <c r="G482" i="138"/>
  <c r="M545" i="138"/>
  <c r="L545" i="138"/>
  <c r="K545" i="138"/>
  <c r="J545" i="138"/>
  <c r="I545" i="138"/>
  <c r="H545" i="138"/>
  <c r="F545" i="138"/>
  <c r="E545" i="138"/>
  <c r="D545" i="138"/>
  <c r="N545" i="138" l="1"/>
  <c r="G545" i="138"/>
  <c r="C426" i="138" l="1"/>
  <c r="C427" i="138" s="1"/>
  <c r="N100" i="138" l="1"/>
  <c r="N99" i="138"/>
  <c r="N98" i="138"/>
  <c r="N97" i="138"/>
  <c r="N104" i="138" l="1"/>
  <c r="N72" i="138" l="1"/>
  <c r="G80" i="138"/>
  <c r="M519" i="138" l="1"/>
  <c r="L519" i="138"/>
  <c r="K519" i="138"/>
  <c r="J519" i="138"/>
  <c r="I519" i="138"/>
  <c r="H519" i="138"/>
  <c r="F519" i="138"/>
  <c r="E519" i="138"/>
  <c r="D519" i="138"/>
  <c r="C519" i="138"/>
  <c r="C508" i="138"/>
  <c r="M503" i="138"/>
  <c r="L503" i="138"/>
  <c r="K503" i="138"/>
  <c r="J503" i="138"/>
  <c r="I503" i="138"/>
  <c r="H503" i="138"/>
  <c r="F503" i="138"/>
  <c r="E503" i="138"/>
  <c r="D503" i="138"/>
  <c r="C503" i="138"/>
  <c r="I496" i="138"/>
  <c r="H496" i="138"/>
  <c r="F496" i="138"/>
  <c r="E496" i="138"/>
  <c r="D496" i="138"/>
  <c r="C496" i="138"/>
  <c r="M489" i="138"/>
  <c r="L489" i="138"/>
  <c r="K489" i="138"/>
  <c r="J489" i="138"/>
  <c r="I489" i="138"/>
  <c r="H489" i="138"/>
  <c r="F489" i="138"/>
  <c r="E489" i="138"/>
  <c r="D489" i="138"/>
  <c r="C489" i="138"/>
  <c r="E508" i="138"/>
  <c r="D508" i="138"/>
  <c r="R476" i="138"/>
  <c r="R475" i="138"/>
  <c r="R474" i="138"/>
  <c r="L305" i="138"/>
  <c r="K305" i="138"/>
  <c r="J305" i="138"/>
  <c r="I305" i="138"/>
  <c r="H305" i="138"/>
  <c r="F305" i="138"/>
  <c r="E305" i="138"/>
  <c r="D305" i="138"/>
  <c r="C305" i="138"/>
  <c r="L285" i="138"/>
  <c r="K285" i="138"/>
  <c r="J285" i="138"/>
  <c r="I285" i="138"/>
  <c r="H285" i="138"/>
  <c r="F285" i="138"/>
  <c r="E285" i="138"/>
  <c r="D285" i="138"/>
  <c r="C285" i="138"/>
  <c r="K276" i="138"/>
  <c r="J276" i="138"/>
  <c r="I276" i="138"/>
  <c r="H276" i="138"/>
  <c r="F276" i="138"/>
  <c r="E276" i="138"/>
  <c r="D276" i="138"/>
  <c r="C276" i="138"/>
  <c r="M268" i="138"/>
  <c r="L268" i="138"/>
  <c r="K268" i="138"/>
  <c r="J268" i="138"/>
  <c r="I268" i="138"/>
  <c r="H268" i="138"/>
  <c r="F268" i="138"/>
  <c r="E268" i="138"/>
  <c r="D268" i="138"/>
  <c r="C268" i="138"/>
  <c r="C256" i="138"/>
  <c r="F256" i="138"/>
  <c r="K251" i="138"/>
  <c r="D244" i="138"/>
  <c r="C251" i="138"/>
  <c r="L251" i="138"/>
  <c r="E244" i="138"/>
  <c r="H237" i="138"/>
  <c r="M230" i="138"/>
  <c r="C230" i="138"/>
  <c r="L212" i="138"/>
  <c r="I204" i="138"/>
  <c r="C125" i="138"/>
  <c r="I125" i="138"/>
  <c r="N43" i="138"/>
  <c r="N41" i="138"/>
  <c r="N42" i="138"/>
  <c r="C39" i="138"/>
  <c r="C25" i="138"/>
  <c r="M11" i="138"/>
  <c r="L11" i="138"/>
  <c r="K11" i="138"/>
  <c r="J11" i="138"/>
  <c r="I11" i="138"/>
  <c r="H11" i="138"/>
  <c r="F11" i="138"/>
  <c r="E11" i="138"/>
  <c r="D11" i="138"/>
  <c r="C11" i="138"/>
  <c r="M431" i="138"/>
  <c r="L431" i="138"/>
  <c r="K431" i="138"/>
  <c r="J431" i="138"/>
  <c r="J432" i="138" s="1"/>
  <c r="I431" i="138"/>
  <c r="I432" i="138" s="1"/>
  <c r="H431" i="138"/>
  <c r="H432" i="138" s="1"/>
  <c r="F431" i="138"/>
  <c r="E431" i="138"/>
  <c r="D431" i="138"/>
  <c r="C431" i="138"/>
  <c r="N371" i="138"/>
  <c r="M370" i="138"/>
  <c r="L370" i="138"/>
  <c r="K370" i="138"/>
  <c r="J370" i="138"/>
  <c r="I370" i="138"/>
  <c r="I371" i="138" s="1"/>
  <c r="H370" i="138"/>
  <c r="H371" i="138" s="1"/>
  <c r="F370" i="138"/>
  <c r="E370" i="138"/>
  <c r="D370" i="138"/>
  <c r="C370" i="138"/>
  <c r="N369" i="138"/>
  <c r="G369" i="138"/>
  <c r="N368" i="138"/>
  <c r="G368" i="138"/>
  <c r="C310" i="138"/>
  <c r="N311" i="138"/>
  <c r="M310" i="138"/>
  <c r="L310" i="138"/>
  <c r="K310" i="138"/>
  <c r="J310" i="138"/>
  <c r="I310" i="138"/>
  <c r="H310" i="138"/>
  <c r="F310" i="138"/>
  <c r="E310" i="138"/>
  <c r="D310" i="138"/>
  <c r="N257" i="138"/>
  <c r="M256" i="138"/>
  <c r="L256" i="138"/>
  <c r="K256" i="138"/>
  <c r="J256" i="138"/>
  <c r="I256" i="138"/>
  <c r="H256" i="138"/>
  <c r="E256" i="138"/>
  <c r="D256" i="138"/>
  <c r="M217" i="138"/>
  <c r="F217" i="138"/>
  <c r="E217" i="138"/>
  <c r="D217" i="138"/>
  <c r="N216" i="138"/>
  <c r="N215" i="138"/>
  <c r="N214" i="138"/>
  <c r="H504" i="138" l="1"/>
  <c r="H509" i="138" s="1"/>
  <c r="E504" i="138"/>
  <c r="F504" i="138"/>
  <c r="C504" i="138"/>
  <c r="I504" i="138"/>
  <c r="I509" i="138" s="1"/>
  <c r="D504" i="138"/>
  <c r="C306" i="138"/>
  <c r="H306" i="138"/>
  <c r="H311" i="138" s="1"/>
  <c r="F306" i="138"/>
  <c r="K306" i="138"/>
  <c r="D306" i="138"/>
  <c r="I306" i="138"/>
  <c r="E306" i="138"/>
  <c r="J306" i="138"/>
  <c r="N431" i="138"/>
  <c r="G431" i="138"/>
  <c r="G256" i="138"/>
  <c r="N370" i="138"/>
  <c r="G370" i="138"/>
  <c r="N310" i="138"/>
  <c r="G310" i="138"/>
  <c r="N256" i="138"/>
  <c r="N217" i="138"/>
  <c r="G217" i="138"/>
  <c r="N82" i="138" l="1"/>
  <c r="N81" i="138"/>
  <c r="N175" i="138"/>
  <c r="N174" i="138"/>
  <c r="M174" i="138"/>
  <c r="L174" i="138"/>
  <c r="K174" i="138"/>
  <c r="J174" i="138"/>
  <c r="H174" i="138"/>
  <c r="G174" i="138"/>
  <c r="F174" i="138"/>
  <c r="E174" i="138"/>
  <c r="D174" i="138"/>
  <c r="C174" i="138"/>
  <c r="N126" i="138"/>
  <c r="M125" i="138"/>
  <c r="L125" i="138"/>
  <c r="K125" i="138"/>
  <c r="J125" i="138"/>
  <c r="H125" i="138"/>
  <c r="G125" i="138"/>
  <c r="F125" i="138"/>
  <c r="E125" i="138"/>
  <c r="D125" i="138"/>
  <c r="N85" i="138"/>
  <c r="M84" i="138"/>
  <c r="L84" i="138"/>
  <c r="K84" i="138"/>
  <c r="J84" i="138"/>
  <c r="J85" i="138" s="1"/>
  <c r="I84" i="138"/>
  <c r="I85" i="138" s="1"/>
  <c r="H84" i="138"/>
  <c r="H85" i="138" s="1"/>
  <c r="G84" i="138"/>
  <c r="F84" i="138"/>
  <c r="E84" i="138"/>
  <c r="D84" i="138"/>
  <c r="N44" i="138"/>
  <c r="M44" i="138"/>
  <c r="L44" i="138"/>
  <c r="K44" i="138"/>
  <c r="J44" i="138"/>
  <c r="I44" i="138"/>
  <c r="H44" i="138"/>
  <c r="G44" i="138"/>
  <c r="F44" i="138"/>
  <c r="E44" i="138"/>
  <c r="D44" i="138"/>
  <c r="C44" i="138"/>
  <c r="N125" i="138" l="1"/>
  <c r="N84" i="138"/>
  <c r="N275" i="138"/>
  <c r="N302" i="138"/>
  <c r="N333" i="138"/>
  <c r="N339" i="138" s="1"/>
  <c r="G346" i="138"/>
  <c r="G352" i="138" s="1"/>
  <c r="N300" i="138"/>
  <c r="N282" i="138"/>
  <c r="G333" i="138"/>
  <c r="G339" i="138" s="1"/>
  <c r="N346" i="138"/>
  <c r="N352" i="138" s="1"/>
  <c r="G366" i="138" l="1"/>
  <c r="N366" i="138"/>
  <c r="M276" i="138"/>
  <c r="M285" i="138"/>
  <c r="M305" i="138"/>
  <c r="M540" i="138"/>
  <c r="L540" i="138"/>
  <c r="K540" i="138"/>
  <c r="J540" i="138"/>
  <c r="I540" i="138"/>
  <c r="H540" i="138"/>
  <c r="F540" i="138"/>
  <c r="E540" i="138"/>
  <c r="D540" i="138"/>
  <c r="M533" i="138"/>
  <c r="L533" i="138"/>
  <c r="K533" i="138"/>
  <c r="J533" i="138"/>
  <c r="I533" i="138"/>
  <c r="H533" i="138"/>
  <c r="F533" i="138"/>
  <c r="E533" i="138"/>
  <c r="D533" i="138"/>
  <c r="C533" i="138"/>
  <c r="M526" i="138"/>
  <c r="L526" i="138"/>
  <c r="K526" i="138"/>
  <c r="J526" i="138"/>
  <c r="I526" i="138"/>
  <c r="H526" i="138"/>
  <c r="F526" i="138"/>
  <c r="E526" i="138"/>
  <c r="D526" i="138"/>
  <c r="C526" i="138"/>
  <c r="M496" i="138"/>
  <c r="M504" i="138" s="1"/>
  <c r="L496" i="138"/>
  <c r="L504" i="138" s="1"/>
  <c r="K496" i="138"/>
  <c r="K504" i="138" s="1"/>
  <c r="J496" i="138"/>
  <c r="J504" i="138" s="1"/>
  <c r="O448" i="138"/>
  <c r="O473" i="138" s="1"/>
  <c r="N448" i="138"/>
  <c r="N473" i="138" s="1"/>
  <c r="M448" i="138"/>
  <c r="M473" i="138" s="1"/>
  <c r="L448" i="138"/>
  <c r="L473" i="138" s="1"/>
  <c r="K448" i="138"/>
  <c r="K473" i="138" s="1"/>
  <c r="J448" i="138"/>
  <c r="J473" i="138" s="1"/>
  <c r="H448" i="138"/>
  <c r="H473" i="138" s="1"/>
  <c r="G448" i="138"/>
  <c r="G473" i="138" s="1"/>
  <c r="F448" i="138"/>
  <c r="F473" i="138" s="1"/>
  <c r="C448" i="138"/>
  <c r="C473" i="138" s="1"/>
  <c r="L276" i="138"/>
  <c r="L306" i="138" s="1"/>
  <c r="M251" i="138"/>
  <c r="J251" i="138"/>
  <c r="I251" i="138"/>
  <c r="H251" i="138"/>
  <c r="F251" i="138"/>
  <c r="E251" i="138"/>
  <c r="D251" i="138"/>
  <c r="N250" i="138"/>
  <c r="M244" i="138"/>
  <c r="L244" i="138"/>
  <c r="K244" i="138"/>
  <c r="J244" i="138"/>
  <c r="I244" i="138"/>
  <c r="H244" i="138"/>
  <c r="F244" i="138"/>
  <c r="C244" i="138"/>
  <c r="M237" i="138"/>
  <c r="L237" i="138"/>
  <c r="K237" i="138"/>
  <c r="J237" i="138"/>
  <c r="I237" i="138"/>
  <c r="F237" i="138"/>
  <c r="E237" i="138"/>
  <c r="D237" i="138"/>
  <c r="C237" i="138"/>
  <c r="L230" i="138"/>
  <c r="K230" i="138"/>
  <c r="J230" i="138"/>
  <c r="I230" i="138"/>
  <c r="H230" i="138"/>
  <c r="F230" i="138"/>
  <c r="E230" i="138"/>
  <c r="D230" i="138"/>
  <c r="N45" i="138"/>
  <c r="C541" i="138" l="1"/>
  <c r="K478" i="138"/>
  <c r="M306" i="138"/>
  <c r="I252" i="138"/>
  <c r="I257" i="138" s="1"/>
  <c r="H252" i="138"/>
  <c r="H257" i="138" s="1"/>
  <c r="H541" i="138"/>
  <c r="H546" i="138" s="1"/>
  <c r="L541" i="138"/>
  <c r="D541" i="138"/>
  <c r="I541" i="138"/>
  <c r="I546" i="138" s="1"/>
  <c r="M541" i="138"/>
  <c r="E541" i="138"/>
  <c r="J541" i="138"/>
  <c r="J546" i="138" s="1"/>
  <c r="F541" i="138"/>
  <c r="K541" i="138"/>
  <c r="J478" i="138"/>
  <c r="J252" i="138"/>
  <c r="J257" i="138" s="1"/>
  <c r="E252" i="138"/>
  <c r="C252" i="138"/>
  <c r="M252" i="138"/>
  <c r="F252" i="138"/>
  <c r="K252" i="138"/>
  <c r="L252" i="138"/>
  <c r="D252" i="138"/>
  <c r="G519" i="138"/>
  <c r="N489" i="138"/>
  <c r="G489" i="138"/>
  <c r="G496" i="138"/>
  <c r="G503" i="138"/>
  <c r="N519" i="138"/>
  <c r="N503" i="138"/>
  <c r="L478" i="138"/>
  <c r="G230" i="138"/>
  <c r="G268" i="138"/>
  <c r="G285" i="138"/>
  <c r="N237" i="138"/>
  <c r="G305" i="138"/>
  <c r="G276" i="138"/>
  <c r="G533" i="138"/>
  <c r="J509" i="138"/>
  <c r="N285" i="138"/>
  <c r="N526" i="138"/>
  <c r="N540" i="138"/>
  <c r="P448" i="138"/>
  <c r="P473" i="138" s="1"/>
  <c r="N533" i="138"/>
  <c r="N276" i="138"/>
  <c r="N305" i="138"/>
  <c r="I448" i="138"/>
  <c r="I473" i="138" s="1"/>
  <c r="N496" i="138"/>
  <c r="G526" i="138"/>
  <c r="G540" i="138"/>
  <c r="G244" i="138"/>
  <c r="N244" i="138"/>
  <c r="G251" i="138"/>
  <c r="N251" i="138"/>
  <c r="I311" i="138"/>
  <c r="J311" i="138"/>
  <c r="N268" i="138"/>
  <c r="G237" i="138"/>
  <c r="N230" i="138"/>
  <c r="G504" i="138" l="1"/>
  <c r="N504" i="138"/>
  <c r="K257" i="138"/>
  <c r="G306" i="138"/>
  <c r="N306" i="138"/>
  <c r="N541" i="138"/>
  <c r="G541" i="138"/>
  <c r="N252" i="138"/>
  <c r="G252" i="138"/>
  <c r="M212" i="138" l="1"/>
  <c r="K212" i="138"/>
  <c r="J212" i="138"/>
  <c r="I212" i="138"/>
  <c r="H212" i="138"/>
  <c r="F212" i="138"/>
  <c r="E212" i="138"/>
  <c r="D212" i="138"/>
  <c r="M204" i="138"/>
  <c r="L204" i="138"/>
  <c r="K204" i="138"/>
  <c r="J204" i="138"/>
  <c r="H204" i="138"/>
  <c r="F204" i="138"/>
  <c r="E204" i="138"/>
  <c r="D204" i="138"/>
  <c r="L196" i="138"/>
  <c r="K196" i="138"/>
  <c r="J196" i="138"/>
  <c r="I196" i="138"/>
  <c r="H196" i="138"/>
  <c r="F196" i="138"/>
  <c r="E196" i="138"/>
  <c r="D196" i="138"/>
  <c r="C213" i="138" l="1"/>
  <c r="G196" i="138"/>
  <c r="G212" i="138"/>
  <c r="N204" i="138"/>
  <c r="N212" i="138"/>
  <c r="G204" i="138"/>
  <c r="N196" i="138"/>
  <c r="M196" i="138"/>
  <c r="L188" i="138"/>
  <c r="L213" i="138" s="1"/>
  <c r="K188" i="138"/>
  <c r="K213" i="138" s="1"/>
  <c r="J188" i="138"/>
  <c r="J213" i="138" s="1"/>
  <c r="I188" i="138"/>
  <c r="I213" i="138" s="1"/>
  <c r="H188" i="138"/>
  <c r="F188" i="138"/>
  <c r="F213" i="138" s="1"/>
  <c r="E188" i="138"/>
  <c r="E213" i="138" s="1"/>
  <c r="D188" i="138"/>
  <c r="D213" i="138" s="1"/>
  <c r="J218" i="138" l="1"/>
  <c r="I218" i="138"/>
  <c r="I219" i="138" s="1"/>
  <c r="H213" i="138"/>
  <c r="H218" i="138" s="1"/>
  <c r="M188" i="138"/>
  <c r="M213" i="138" s="1"/>
  <c r="G188" i="138"/>
  <c r="G213" i="138" s="1"/>
  <c r="N188" i="138"/>
  <c r="N213" i="138" s="1"/>
  <c r="M120" i="138"/>
  <c r="L120" i="138"/>
  <c r="K120" i="138"/>
  <c r="J120" i="138"/>
  <c r="I120" i="138"/>
  <c r="H120" i="138"/>
  <c r="F120" i="138"/>
  <c r="E120" i="138"/>
  <c r="D120" i="138"/>
  <c r="C120" i="138"/>
  <c r="L104" i="138"/>
  <c r="K104" i="138"/>
  <c r="J104" i="138"/>
  <c r="I104" i="138"/>
  <c r="H104" i="138"/>
  <c r="F104" i="138"/>
  <c r="E104" i="138"/>
  <c r="D104" i="138"/>
  <c r="C104" i="138"/>
  <c r="F25" i="138"/>
  <c r="M39" i="138"/>
  <c r="L39" i="138"/>
  <c r="K39" i="138"/>
  <c r="J39" i="138"/>
  <c r="I39" i="138"/>
  <c r="H39" i="138"/>
  <c r="F39" i="138"/>
  <c r="E39" i="138"/>
  <c r="D39" i="138"/>
  <c r="M25" i="138"/>
  <c r="L25" i="138"/>
  <c r="K25" i="138"/>
  <c r="J25" i="138"/>
  <c r="I25" i="138"/>
  <c r="H25" i="138"/>
  <c r="E25" i="138"/>
  <c r="D25" i="138"/>
  <c r="N73" i="138"/>
  <c r="N74" i="138"/>
  <c r="N75" i="138"/>
  <c r="N76" i="138"/>
  <c r="N78" i="138"/>
  <c r="N89" i="138"/>
  <c r="N90" i="138"/>
  <c r="N91" i="138"/>
  <c r="N92" i="138"/>
  <c r="N93" i="138"/>
  <c r="N95" i="138"/>
  <c r="L18" i="138"/>
  <c r="M18" i="138"/>
  <c r="K18" i="138"/>
  <c r="J18" i="138"/>
  <c r="I18" i="138"/>
  <c r="H18" i="138"/>
  <c r="F18" i="138"/>
  <c r="E18" i="138"/>
  <c r="D18" i="138"/>
  <c r="C18" i="138"/>
  <c r="C40" i="138" s="1"/>
  <c r="H220" i="138" l="1"/>
  <c r="F40" i="138"/>
  <c r="K40" i="138"/>
  <c r="I40" i="138"/>
  <c r="F170" i="138"/>
  <c r="K170" i="138"/>
  <c r="H170" i="138"/>
  <c r="L170" i="138"/>
  <c r="D170" i="138"/>
  <c r="C170" i="138"/>
  <c r="E170" i="138"/>
  <c r="J170" i="138"/>
  <c r="J175" i="138" s="1"/>
  <c r="M170" i="138"/>
  <c r="D40" i="138"/>
  <c r="M40" i="138"/>
  <c r="E40" i="138"/>
  <c r="J40" i="138"/>
  <c r="J45" i="138" s="1"/>
  <c r="H40" i="138"/>
  <c r="H45" i="138" s="1"/>
  <c r="L40" i="138"/>
  <c r="N79" i="138"/>
  <c r="N71" i="138"/>
  <c r="N63" i="138"/>
  <c r="N56" i="138"/>
  <c r="E121" i="138"/>
  <c r="J121" i="138"/>
  <c r="J126" i="138" s="1"/>
  <c r="K121" i="138"/>
  <c r="C121" i="138"/>
  <c r="H121" i="138"/>
  <c r="H126" i="138" s="1"/>
  <c r="L121" i="138"/>
  <c r="F121" i="138"/>
  <c r="D121" i="138"/>
  <c r="I121" i="138"/>
  <c r="I126" i="138" s="1"/>
  <c r="N18" i="138"/>
  <c r="G11" i="138"/>
  <c r="N11" i="138"/>
  <c r="M104" i="138"/>
  <c r="M121" i="138" s="1"/>
  <c r="I45" i="138"/>
  <c r="N120" i="138"/>
  <c r="G120" i="138"/>
  <c r="G104" i="138"/>
  <c r="N96" i="138"/>
  <c r="G25" i="138"/>
  <c r="N39" i="138"/>
  <c r="G39" i="138"/>
  <c r="G18" i="138"/>
  <c r="N25" i="138"/>
  <c r="H46" i="138" l="1"/>
  <c r="G170" i="138"/>
  <c r="N170" i="138"/>
  <c r="N80" i="138"/>
  <c r="N40" i="138"/>
  <c r="G40" i="138"/>
  <c r="G121" i="138"/>
  <c r="N121" i="138"/>
</calcChain>
</file>

<file path=xl/sharedStrings.xml><?xml version="1.0" encoding="utf-8"?>
<sst xmlns="http://schemas.openxmlformats.org/spreadsheetml/2006/main" count="2439" uniqueCount="154">
  <si>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</si>
  <si>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</si>
  <si>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</si>
  <si>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</si>
  <si>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</si>
  <si>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</si>
  <si>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</si>
  <si>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</si>
  <si>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D200</t>
  </si>
  <si>
    <t>Danny (Corolla Insurance):</t>
  </si>
  <si>
    <t>D400</t>
  </si>
  <si>
    <t>MADALA MNISI</t>
  </si>
  <si>
    <t>JOSEPH MALALE</t>
  </si>
  <si>
    <t>HENRY STEYNBERG</t>
  </si>
  <si>
    <t>Dan Salary</t>
  </si>
  <si>
    <t>Leon Salary</t>
  </si>
  <si>
    <t>D300, D0LB, D302</t>
  </si>
  <si>
    <t>01</t>
  </si>
  <si>
    <t>03</t>
  </si>
  <si>
    <t>F002</t>
  </si>
  <si>
    <t>Patricia De Kok</t>
  </si>
  <si>
    <t>PAY WEEK</t>
  </si>
  <si>
    <t>BANK CODE</t>
  </si>
  <si>
    <t>PAY DATE</t>
  </si>
  <si>
    <t>DORA NTULO</t>
  </si>
  <si>
    <t>P001</t>
  </si>
  <si>
    <t>P003</t>
  </si>
  <si>
    <t>D300</t>
  </si>
  <si>
    <t>Leon (Tata Insurance):</t>
  </si>
  <si>
    <t>P020</t>
  </si>
  <si>
    <t>WILLIAM MAGOSO</t>
  </si>
  <si>
    <t>P005</t>
  </si>
  <si>
    <t>Juliana (Bakkie payment)</t>
  </si>
  <si>
    <t>D303</t>
  </si>
  <si>
    <t>Petro - Investment</t>
  </si>
  <si>
    <t>Petro - Living Assistance</t>
  </si>
  <si>
    <t>02</t>
  </si>
  <si>
    <t>04</t>
  </si>
  <si>
    <t>Dan DSTV (to Nikki)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</si>
  <si>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</si>
  <si>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</si>
  <si>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</si>
  <si>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</si>
  <si>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</si>
  <si>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</si>
  <si>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</si>
  <si>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</si>
  <si>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</si>
  <si>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</si>
  <si>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</si>
  <si>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</si>
  <si>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</si>
  <si>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</si>
  <si>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</si>
  <si>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</si>
  <si>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</si>
  <si>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</si>
  <si>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</si>
  <si>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</si>
  <si>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</si>
  <si>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</si>
  <si>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</si>
  <si>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</si>
  <si>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</si>
  <si>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EMP201 / EMP501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</si>
  <si>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</si>
  <si>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</si>
  <si>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</si>
  <si>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</si>
  <si>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</si>
  <si>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</si>
  <si>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</si>
  <si>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</si>
  <si>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</si>
  <si>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 + M</t>
  </si>
  <si>
    <t>21</t>
  </si>
  <si>
    <t>22</t>
  </si>
  <si>
    <t>23</t>
  </si>
  <si>
    <t>24</t>
  </si>
  <si>
    <t>P010</t>
  </si>
  <si>
    <t>JAMES SMITH</t>
  </si>
  <si>
    <t>26</t>
  </si>
  <si>
    <t>27</t>
  </si>
  <si>
    <t>28</t>
  </si>
  <si>
    <t>29</t>
  </si>
  <si>
    <t>30</t>
  </si>
  <si>
    <t>31</t>
  </si>
  <si>
    <t>MONTH</t>
  </si>
  <si>
    <t>TOTALS</t>
  </si>
  <si>
    <t>SALARIES</t>
  </si>
  <si>
    <t>TO EMP201</t>
  </si>
  <si>
    <t>JAMES</t>
  </si>
  <si>
    <t>P011</t>
  </si>
  <si>
    <t>RIAAN</t>
  </si>
  <si>
    <t>SHAUN</t>
  </si>
  <si>
    <t>P014</t>
  </si>
  <si>
    <t>DANNY</t>
  </si>
  <si>
    <t>LEON</t>
  </si>
  <si>
    <t>NICOLE</t>
  </si>
  <si>
    <t>25</t>
  </si>
  <si>
    <t>JACQUES</t>
  </si>
  <si>
    <t>P016</t>
  </si>
  <si>
    <t>DERRICK</t>
  </si>
  <si>
    <t>49</t>
  </si>
  <si>
    <t>50</t>
  </si>
  <si>
    <t>51</t>
  </si>
  <si>
    <t>52</t>
  </si>
  <si>
    <t>Juliana Repay</t>
  </si>
  <si>
    <t>F003</t>
  </si>
  <si>
    <t>LD Geldenhuys</t>
  </si>
  <si>
    <t>P017</t>
  </si>
  <si>
    <t>WYNAND</t>
  </si>
  <si>
    <t>P018</t>
  </si>
  <si>
    <t>32</t>
  </si>
  <si>
    <t>33</t>
  </si>
  <si>
    <t>34</t>
  </si>
  <si>
    <t>35</t>
  </si>
  <si>
    <t>P019</t>
  </si>
  <si>
    <t>JACO</t>
  </si>
  <si>
    <t>36</t>
  </si>
  <si>
    <t>37</t>
  </si>
  <si>
    <t>38</t>
  </si>
  <si>
    <t>39</t>
  </si>
  <si>
    <t>40</t>
  </si>
  <si>
    <t>41</t>
  </si>
  <si>
    <t>BONUS</t>
  </si>
  <si>
    <t>LEAVE</t>
  </si>
  <si>
    <t>42</t>
  </si>
  <si>
    <t>46</t>
  </si>
  <si>
    <t>47</t>
  </si>
  <si>
    <t>48</t>
  </si>
  <si>
    <t>202103</t>
  </si>
  <si>
    <t>202104</t>
  </si>
  <si>
    <t>MARCH 2021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</si>
  <si>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</si>
  <si>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</si>
  <si>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</si>
  <si>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</si>
  <si>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</si>
  <si>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</si>
  <si>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</si>
  <si>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</si>
  <si>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</si>
  <si>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</si>
  <si>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 xml:space="preserve"> + R350 loan</t>
  </si>
  <si>
    <t>ü</t>
  </si>
  <si>
    <t>APRIL 2021</t>
  </si>
  <si>
    <t>DERRICK VENTER</t>
  </si>
  <si>
    <t>to Dora</t>
  </si>
  <si>
    <t>MAY 2021</t>
  </si>
  <si>
    <t>Gail Petrol</t>
  </si>
  <si>
    <t>NIKKI</t>
  </si>
  <si>
    <t>JUNE 2021</t>
  </si>
  <si>
    <t>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</si>
</sst>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</numFmts>
  <fonts count="2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gray0625">
        <fgColor theme="4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1" fillId="0" borderId="0" applyFont="0" applyFill="0" applyBorder="0" applyAlignment="0" applyProtection="0"/>
  </cellStyleXfs>
  <cellXfs count="283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64" fontId="1" fillId="0" borderId="0" xfId="2" applyBorder="1"/>
    <xf numFmtId="164" fontId="1" fillId="0" borderId="0" xfId="2"/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4" fontId="7" fillId="0" borderId="0" xfId="2" applyNumberFormat="1" applyFont="1" applyBorder="1"/>
    <xf numFmtId="164" fontId="1" fillId="0" borderId="5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164" fontId="1" fillId="0" borderId="5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4" xfId="2" applyFont="1" applyBorder="1" applyAlignment="1">
      <alignment horizontal="center"/>
    </xf>
    <xf numFmtId="164" fontId="1" fillId="0" borderId="4" xfId="2" applyFont="1" applyBorder="1"/>
    <xf numFmtId="164" fontId="12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6" xfId="2" applyFont="1" applyBorder="1"/>
    <xf numFmtId="164" fontId="7" fillId="0" borderId="3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8" fillId="0" borderId="0" xfId="2" applyFont="1" applyBorder="1" applyAlignment="1">
      <alignment horizontal="right" indent="1"/>
    </xf>
    <xf numFmtId="43" fontId="6" fillId="0" borderId="2" xfId="5" applyFont="1" applyBorder="1"/>
    <xf numFmtId="43" fontId="1" fillId="0" borderId="0" xfId="1" applyNumberFormat="1" applyFont="1" applyBorder="1" applyAlignment="1">
      <alignment vertical="center"/>
    </xf>
    <xf numFmtId="164" fontId="14" fillId="0" borderId="0" xfId="2" applyFont="1" applyBorder="1" applyAlignment="1">
      <alignment horizontal="left" vertical="center" indent="1"/>
    </xf>
    <xf numFmtId="164" fontId="1" fillId="0" borderId="6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3" fillId="0" borderId="0" xfId="2" quotePrefix="1" applyFont="1" applyAlignment="1">
      <alignment horizontal="center" vertical="center"/>
    </xf>
    <xf numFmtId="164" fontId="14" fillId="0" borderId="0" xfId="2" quotePrefix="1" applyFont="1" applyBorder="1" applyAlignment="1">
      <alignment horizontal="left" vertical="center" indent="1"/>
    </xf>
    <xf numFmtId="164" fontId="1" fillId="0" borderId="11" xfId="2" applyFont="1" applyBorder="1"/>
    <xf numFmtId="164" fontId="1" fillId="0" borderId="9" xfId="2" applyFont="1" applyBorder="1"/>
    <xf numFmtId="164" fontId="1" fillId="0" borderId="10" xfId="2" applyFont="1" applyBorder="1"/>
    <xf numFmtId="43" fontId="16" fillId="0" borderId="0" xfId="1" applyNumberFormat="1" applyFont="1" applyBorder="1" applyAlignment="1">
      <alignment horizontal="right" vertical="center" indent="3"/>
    </xf>
    <xf numFmtId="164" fontId="6" fillId="0" borderId="3" xfId="2" applyFont="1" applyBorder="1" applyAlignment="1">
      <alignment horizontal="center"/>
    </xf>
    <xf numFmtId="43" fontId="1" fillId="0" borderId="0" xfId="5" applyFont="1"/>
    <xf numFmtId="164" fontId="1" fillId="0" borderId="3" xfId="2" applyFont="1" applyBorder="1" applyAlignment="1">
      <alignment horizontal="center"/>
    </xf>
    <xf numFmtId="164" fontId="1" fillId="0" borderId="3" xfId="2" applyFont="1" applyBorder="1" applyAlignment="1">
      <alignment horizontal="left"/>
    </xf>
    <xf numFmtId="164" fontId="1" fillId="0" borderId="12" xfId="2" applyFont="1" applyBorder="1" applyAlignment="1">
      <alignment horizontal="left"/>
    </xf>
    <xf numFmtId="43" fontId="2" fillId="0" borderId="2" xfId="5" applyFont="1" applyFill="1" applyBorder="1" applyAlignment="1">
      <alignment horizontal="right"/>
    </xf>
    <xf numFmtId="164" fontId="1" fillId="0" borderId="13" xfId="2" applyFont="1" applyBorder="1"/>
    <xf numFmtId="43" fontId="16" fillId="0" borderId="0" xfId="1" applyNumberFormat="1" applyFont="1" applyBorder="1" applyAlignment="1">
      <alignment horizontal="center" vertical="center"/>
    </xf>
    <xf numFmtId="43" fontId="6" fillId="0" borderId="0" xfId="5" applyFont="1" applyBorder="1"/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0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9" fillId="0" borderId="0" xfId="5" applyFont="1" applyBorder="1" applyAlignment="1">
      <alignment vertical="center"/>
    </xf>
    <xf numFmtId="43" fontId="5" fillId="0" borderId="0" xfId="5" applyFont="1"/>
    <xf numFmtId="43" fontId="17" fillId="0" borderId="0" xfId="5" applyFont="1"/>
    <xf numFmtId="164" fontId="1" fillId="0" borderId="14" xfId="2" applyFont="1" applyBorder="1" applyAlignment="1">
      <alignment horizontal="center"/>
    </xf>
    <xf numFmtId="164" fontId="1" fillId="0" borderId="15" xfId="2" applyFont="1" applyBorder="1"/>
    <xf numFmtId="164" fontId="1" fillId="0" borderId="16" xfId="2" applyFont="1" applyBorder="1" applyAlignment="1">
      <alignment horizontal="center"/>
    </xf>
    <xf numFmtId="164" fontId="1" fillId="0" borderId="14" xfId="2" applyFont="1" applyBorder="1"/>
    <xf numFmtId="164" fontId="1" fillId="0" borderId="16" xfId="2" applyFont="1" applyBorder="1"/>
    <xf numFmtId="43" fontId="2" fillId="0" borderId="18" xfId="5" applyFont="1" applyFill="1" applyBorder="1" applyAlignment="1">
      <alignment horizontal="right"/>
    </xf>
    <xf numFmtId="164" fontId="18" fillId="0" borderId="0" xfId="0" applyFont="1"/>
    <xf numFmtId="164" fontId="19" fillId="0" borderId="0" xfId="0" applyFont="1" applyAlignment="1">
      <alignment horizontal="center" vertical="center"/>
    </xf>
    <xf numFmtId="164" fontId="18" fillId="0" borderId="0" xfId="0" applyFont="1" applyAlignment="1">
      <alignment horizontal="center"/>
    </xf>
    <xf numFmtId="164" fontId="18" fillId="0" borderId="20" xfId="0" applyFont="1" applyBorder="1" applyAlignment="1">
      <alignment horizontal="center"/>
    </xf>
    <xf numFmtId="164" fontId="18" fillId="0" borderId="20" xfId="0" applyFont="1" applyBorder="1"/>
    <xf numFmtId="164" fontId="18" fillId="0" borderId="21" xfId="0" applyFont="1" applyBorder="1" applyAlignment="1">
      <alignment horizontal="center"/>
    </xf>
    <xf numFmtId="164" fontId="18" fillId="0" borderId="21" xfId="0" applyFont="1" applyBorder="1"/>
    <xf numFmtId="164" fontId="19" fillId="0" borderId="22" xfId="0" applyFont="1" applyBorder="1" applyAlignment="1">
      <alignment horizontal="center" vertical="center"/>
    </xf>
    <xf numFmtId="164" fontId="19" fillId="0" borderId="23" xfId="2" applyFont="1" applyBorder="1" applyAlignment="1">
      <alignment horizontal="center" vertical="center"/>
    </xf>
    <xf numFmtId="43" fontId="19" fillId="0" borderId="23" xfId="5" applyFont="1" applyBorder="1" applyAlignment="1">
      <alignment horizontal="center" vertical="center"/>
    </xf>
    <xf numFmtId="43" fontId="18" fillId="0" borderId="21" xfId="5" applyFont="1" applyBorder="1"/>
    <xf numFmtId="43" fontId="18" fillId="0" borderId="20" xfId="5" applyFont="1" applyBorder="1"/>
    <xf numFmtId="43" fontId="18" fillId="0" borderId="0" xfId="5" applyFont="1"/>
    <xf numFmtId="49" fontId="18" fillId="0" borderId="0" xfId="0" applyNumberFormat="1" applyFont="1" applyAlignment="1">
      <alignment horizontal="center"/>
    </xf>
    <xf numFmtId="14" fontId="19" fillId="0" borderId="23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164" fontId="19" fillId="0" borderId="0" xfId="0" applyFont="1"/>
    <xf numFmtId="43" fontId="18" fillId="0" borderId="27" xfId="5" applyFont="1" applyBorder="1"/>
    <xf numFmtId="43" fontId="18" fillId="0" borderId="30" xfId="5" applyFont="1" applyBorder="1"/>
    <xf numFmtId="14" fontId="18" fillId="0" borderId="0" xfId="0" applyNumberFormat="1" applyFont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49" fontId="18" fillId="3" borderId="21" xfId="0" quotePrefix="1" applyNumberFormat="1" applyFont="1" applyFill="1" applyBorder="1" applyAlignment="1">
      <alignment horizontal="center"/>
    </xf>
    <xf numFmtId="43" fontId="19" fillId="3" borderId="22" xfId="5" applyFont="1" applyFill="1" applyBorder="1"/>
    <xf numFmtId="49" fontId="18" fillId="4" borderId="28" xfId="0" applyNumberFormat="1" applyFont="1" applyFill="1" applyBorder="1" applyAlignment="1">
      <alignment horizontal="center"/>
    </xf>
    <xf numFmtId="49" fontId="18" fillId="4" borderId="29" xfId="0" applyNumberFormat="1" applyFont="1" applyFill="1" applyBorder="1" applyAlignment="1">
      <alignment horizontal="center"/>
    </xf>
    <xf numFmtId="43" fontId="19" fillId="4" borderId="22" xfId="5" applyFont="1" applyFill="1" applyBorder="1"/>
    <xf numFmtId="43" fontId="19" fillId="4" borderId="23" xfId="5" applyFont="1" applyFill="1" applyBorder="1"/>
    <xf numFmtId="43" fontId="19" fillId="4" borderId="30" xfId="5" applyFont="1" applyFill="1" applyBorder="1"/>
    <xf numFmtId="49" fontId="18" fillId="6" borderId="21" xfId="0" applyNumberFormat="1" applyFont="1" applyFill="1" applyBorder="1" applyAlignment="1">
      <alignment horizontal="center"/>
    </xf>
    <xf numFmtId="43" fontId="19" fillId="6" borderId="22" xfId="5" applyFont="1" applyFill="1" applyBorder="1"/>
    <xf numFmtId="43" fontId="19" fillId="6" borderId="23" xfId="5" applyFont="1" applyFill="1" applyBorder="1"/>
    <xf numFmtId="49" fontId="18" fillId="7" borderId="28" xfId="0" applyNumberFormat="1" applyFont="1" applyFill="1" applyBorder="1" applyAlignment="1">
      <alignment horizontal="center"/>
    </xf>
    <xf numFmtId="49" fontId="18" fillId="7" borderId="29" xfId="0" applyNumberFormat="1" applyFont="1" applyFill="1" applyBorder="1" applyAlignment="1">
      <alignment horizontal="center"/>
    </xf>
    <xf numFmtId="43" fontId="19" fillId="7" borderId="22" xfId="5" applyFont="1" applyFill="1" applyBorder="1"/>
    <xf numFmtId="43" fontId="19" fillId="7" borderId="23" xfId="5" applyFont="1" applyFill="1" applyBorder="1"/>
    <xf numFmtId="43" fontId="19" fillId="5" borderId="22" xfId="5" applyFont="1" applyFill="1" applyBorder="1"/>
    <xf numFmtId="49" fontId="18" fillId="6" borderId="20" xfId="0" applyNumberFormat="1" applyFont="1" applyFill="1" applyBorder="1" applyAlignment="1">
      <alignment horizontal="center"/>
    </xf>
    <xf numFmtId="49" fontId="18" fillId="7" borderId="20" xfId="0" applyNumberFormat="1" applyFont="1" applyFill="1" applyBorder="1" applyAlignment="1">
      <alignment horizontal="center"/>
    </xf>
    <xf numFmtId="49" fontId="18" fillId="8" borderId="20" xfId="0" applyNumberFormat="1" applyFont="1" applyFill="1" applyBorder="1" applyAlignment="1">
      <alignment horizontal="center"/>
    </xf>
    <xf numFmtId="43" fontId="19" fillId="8" borderId="22" xfId="5" applyFont="1" applyFill="1" applyBorder="1"/>
    <xf numFmtId="49" fontId="18" fillId="4" borderId="20" xfId="0" applyNumberFormat="1" applyFont="1" applyFill="1" applyBorder="1" applyAlignment="1">
      <alignment horizontal="center"/>
    </xf>
    <xf numFmtId="49" fontId="18" fillId="5" borderId="20" xfId="0" applyNumberFormat="1" applyFont="1" applyFill="1" applyBorder="1" applyAlignment="1">
      <alignment horizontal="center"/>
    </xf>
    <xf numFmtId="49" fontId="18" fillId="3" borderId="20" xfId="0" applyNumberFormat="1" applyFont="1" applyFill="1" applyBorder="1" applyAlignment="1">
      <alignment horizontal="center"/>
    </xf>
    <xf numFmtId="164" fontId="4" fillId="0" borderId="0" xfId="2" applyFont="1" applyAlignment="1">
      <alignment horizontal="center"/>
    </xf>
    <xf numFmtId="164" fontId="19" fillId="0" borderId="0" xfId="0" applyFont="1" applyFill="1" applyBorder="1" applyAlignment="1">
      <alignment horizontal="center"/>
    </xf>
    <xf numFmtId="14" fontId="19" fillId="0" borderId="0" xfId="0" applyNumberFormat="1" applyFont="1" applyFill="1" applyBorder="1" applyAlignment="1">
      <alignment horizontal="center"/>
    </xf>
    <xf numFmtId="164" fontId="19" fillId="0" borderId="0" xfId="0" applyFont="1" applyFill="1"/>
    <xf numFmtId="164" fontId="18" fillId="0" borderId="0" xfId="0" quotePrefix="1" applyFont="1" applyAlignment="1">
      <alignment horizontal="center"/>
    </xf>
    <xf numFmtId="164" fontId="19" fillId="0" borderId="0" xfId="0" applyFont="1" applyAlignment="1">
      <alignment horizontal="center"/>
    </xf>
    <xf numFmtId="164" fontId="19" fillId="0" borderId="0" xfId="0" applyFont="1" applyFill="1" applyAlignment="1">
      <alignment horizontal="center"/>
    </xf>
    <xf numFmtId="164" fontId="19" fillId="0" borderId="1" xfId="0" applyFont="1" applyBorder="1" applyAlignment="1">
      <alignment horizontal="center" vertical="center"/>
    </xf>
    <xf numFmtId="164" fontId="21" fillId="0" borderId="0" xfId="0" applyFont="1" applyFill="1" applyAlignment="1">
      <alignment horizontal="center"/>
    </xf>
    <xf numFmtId="164" fontId="21" fillId="0" borderId="0" xfId="0" applyFont="1" applyFill="1"/>
    <xf numFmtId="43" fontId="19" fillId="0" borderId="0" xfId="5" applyFont="1" applyFill="1" applyBorder="1"/>
    <xf numFmtId="164" fontId="19" fillId="0" borderId="0" xfId="0" applyFont="1" applyFill="1" applyBorder="1"/>
    <xf numFmtId="164" fontId="19" fillId="0" borderId="0" xfId="0" quotePrefix="1" applyFont="1" applyFill="1" applyAlignment="1">
      <alignment horizontal="center"/>
    </xf>
    <xf numFmtId="14" fontId="21" fillId="0" borderId="37" xfId="0" applyNumberFormat="1" applyFont="1" applyFill="1" applyBorder="1" applyAlignment="1">
      <alignment horizontal="center"/>
    </xf>
    <xf numFmtId="43" fontId="19" fillId="0" borderId="36" xfId="5" applyFont="1" applyFill="1" applyBorder="1"/>
    <xf numFmtId="164" fontId="21" fillId="0" borderId="0" xfId="0" applyFont="1" applyFill="1" applyBorder="1" applyAlignment="1">
      <alignment horizontal="center"/>
    </xf>
    <xf numFmtId="43" fontId="19" fillId="0" borderId="35" xfId="5" applyFont="1" applyFill="1" applyBorder="1"/>
    <xf numFmtId="43" fontId="19" fillId="0" borderId="12" xfId="5" applyFont="1" applyFill="1" applyBorder="1"/>
    <xf numFmtId="49" fontId="18" fillId="11" borderId="20" xfId="0" applyNumberFormat="1" applyFont="1" applyFill="1" applyBorder="1" applyAlignment="1">
      <alignment horizontal="center"/>
    </xf>
    <xf numFmtId="43" fontId="19" fillId="11" borderId="22" xfId="5" applyFont="1" applyFill="1" applyBorder="1"/>
    <xf numFmtId="49" fontId="18" fillId="12" borderId="20" xfId="0" applyNumberFormat="1" applyFont="1" applyFill="1" applyBorder="1" applyAlignment="1">
      <alignment horizontal="center"/>
    </xf>
    <xf numFmtId="43" fontId="19" fillId="12" borderId="22" xfId="5" applyFont="1" applyFill="1" applyBorder="1"/>
    <xf numFmtId="164" fontId="21" fillId="0" borderId="0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43" fontId="21" fillId="0" borderId="22" xfId="5" applyFont="1" applyFill="1" applyBorder="1"/>
    <xf numFmtId="43" fontId="21" fillId="0" borderId="40" xfId="5" applyFont="1" applyFill="1" applyBorder="1"/>
    <xf numFmtId="43" fontId="21" fillId="0" borderId="32" xfId="5" applyFont="1" applyFill="1" applyBorder="1"/>
    <xf numFmtId="43" fontId="19" fillId="0" borderId="22" xfId="5" applyFont="1" applyFill="1" applyBorder="1"/>
    <xf numFmtId="164" fontId="18" fillId="0" borderId="20" xfId="0" applyFont="1" applyFill="1" applyBorder="1" applyAlignment="1">
      <alignment horizontal="center"/>
    </xf>
    <xf numFmtId="43" fontId="18" fillId="0" borderId="21" xfId="5" applyFont="1" applyFill="1" applyBorder="1"/>
    <xf numFmtId="164" fontId="18" fillId="0" borderId="0" xfId="0" applyFont="1" applyFill="1" applyAlignment="1">
      <alignment horizontal="center"/>
    </xf>
    <xf numFmtId="164" fontId="18" fillId="0" borderId="0" xfId="0" applyFont="1" applyFill="1"/>
    <xf numFmtId="43" fontId="18" fillId="0" borderId="20" xfId="5" applyFont="1" applyFill="1" applyBorder="1"/>
    <xf numFmtId="43" fontId="18" fillId="0" borderId="25" xfId="5" applyFont="1" applyFill="1" applyBorder="1"/>
    <xf numFmtId="164" fontId="18" fillId="0" borderId="20" xfId="0" applyFont="1" applyFill="1" applyBorder="1" applyAlignment="1">
      <alignment horizontal="left"/>
    </xf>
    <xf numFmtId="164" fontId="21" fillId="0" borderId="0" xfId="0" applyFont="1" applyFill="1" applyBorder="1" applyAlignment="1">
      <alignment horizontal="center"/>
    </xf>
    <xf numFmtId="43" fontId="18" fillId="0" borderId="41" xfId="5" applyFont="1" applyBorder="1"/>
    <xf numFmtId="14" fontId="18" fillId="0" borderId="42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4" fontId="19" fillId="0" borderId="0" xfId="0" quotePrefix="1" applyFont="1" applyFill="1" applyBorder="1" applyAlignment="1">
      <alignment horizontal="center"/>
    </xf>
    <xf numFmtId="164" fontId="18" fillId="0" borderId="0" xfId="0" applyFont="1" applyFill="1" applyBorder="1" applyAlignment="1">
      <alignment horizontal="center"/>
    </xf>
    <xf numFmtId="43" fontId="19" fillId="0" borderId="1" xfId="5" applyFont="1" applyFill="1" applyBorder="1"/>
    <xf numFmtId="14" fontId="21" fillId="0" borderId="43" xfId="0" applyNumberFormat="1" applyFont="1" applyFill="1" applyBorder="1" applyAlignment="1">
      <alignment horizontal="center"/>
    </xf>
    <xf numFmtId="14" fontId="19" fillId="0" borderId="42" xfId="0" applyNumberFormat="1" applyFont="1" applyFill="1" applyBorder="1" applyAlignment="1">
      <alignment horizontal="center"/>
    </xf>
    <xf numFmtId="164" fontId="18" fillId="0" borderId="44" xfId="0" applyFont="1" applyBorder="1" applyAlignment="1">
      <alignment horizontal="center"/>
    </xf>
    <xf numFmtId="43" fontId="1" fillId="0" borderId="0" xfId="5" applyFont="1" applyBorder="1"/>
    <xf numFmtId="164" fontId="6" fillId="0" borderId="0" xfId="2" applyFont="1" applyBorder="1" applyAlignment="1">
      <alignment horizontal="left" indent="1"/>
    </xf>
    <xf numFmtId="49" fontId="18" fillId="4" borderId="29" xfId="0" quotePrefix="1" applyNumberFormat="1" applyFont="1" applyFill="1" applyBorder="1" applyAlignment="1">
      <alignment horizontal="center"/>
    </xf>
    <xf numFmtId="49" fontId="18" fillId="6" borderId="21" xfId="0" quotePrefix="1" applyNumberFormat="1" applyFont="1" applyFill="1" applyBorder="1" applyAlignment="1">
      <alignment horizontal="center"/>
    </xf>
    <xf numFmtId="49" fontId="18" fillId="7" borderId="29" xfId="0" quotePrefix="1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43" fontId="19" fillId="7" borderId="45" xfId="5" applyFont="1" applyFill="1" applyBorder="1"/>
    <xf numFmtId="164" fontId="1" fillId="0" borderId="0" xfId="2" applyBorder="1" applyAlignment="1">
      <alignment vertical="center"/>
    </xf>
    <xf numFmtId="43" fontId="1" fillId="0" borderId="0" xfId="5" applyFont="1" applyBorder="1" applyAlignment="1">
      <alignment vertical="center"/>
    </xf>
    <xf numFmtId="43" fontId="1" fillId="0" borderId="7" xfId="5" applyFont="1" applyFill="1" applyBorder="1" applyAlignment="1">
      <alignment horizontal="right"/>
    </xf>
    <xf numFmtId="14" fontId="18" fillId="0" borderId="42" xfId="0" quotePrefix="1" applyNumberFormat="1" applyFont="1" applyFill="1" applyBorder="1" applyAlignment="1">
      <alignment horizontal="center"/>
    </xf>
    <xf numFmtId="43" fontId="17" fillId="0" borderId="0" xfId="5" applyFont="1" applyBorder="1"/>
    <xf numFmtId="43" fontId="7" fillId="0" borderId="0" xfId="5" applyFont="1" applyBorder="1" applyAlignment="1">
      <alignment horizontal="center" vertical="center"/>
    </xf>
    <xf numFmtId="43" fontId="5" fillId="0" borderId="0" xfId="5" applyFont="1" applyBorder="1"/>
    <xf numFmtId="43" fontId="5" fillId="0" borderId="0" xfId="5" applyFont="1" applyBorder="1" applyAlignment="1">
      <alignment horizontal="left" vertical="center"/>
    </xf>
    <xf numFmtId="43" fontId="1" fillId="0" borderId="8" xfId="5" applyFont="1" applyBorder="1" applyAlignment="1">
      <alignment vertical="center"/>
    </xf>
    <xf numFmtId="43" fontId="1" fillId="0" borderId="0" xfId="5" applyFont="1" applyBorder="1" applyAlignment="1">
      <alignment horizontal="center" vertical="center"/>
    </xf>
    <xf numFmtId="43" fontId="8" fillId="0" borderId="0" xfId="5" applyFont="1" applyBorder="1" applyAlignment="1">
      <alignment horizontal="right" vertical="center" indent="1"/>
    </xf>
    <xf numFmtId="43" fontId="6" fillId="0" borderId="1" xfId="5" applyFont="1" applyBorder="1" applyAlignment="1">
      <alignment horizontal="center" vertical="center"/>
    </xf>
    <xf numFmtId="164" fontId="1" fillId="0" borderId="0" xfId="2" applyFill="1"/>
    <xf numFmtId="164" fontId="1" fillId="0" borderId="1" xfId="2" applyFont="1" applyFill="1" applyBorder="1" applyAlignment="1">
      <alignment horizontal="center"/>
    </xf>
    <xf numFmtId="164" fontId="1" fillId="0" borderId="17" xfId="2" applyFont="1" applyFill="1" applyBorder="1" applyAlignment="1"/>
    <xf numFmtId="43" fontId="1" fillId="0" borderId="0" xfId="5" applyFont="1" applyFill="1"/>
    <xf numFmtId="43" fontId="1" fillId="0" borderId="0" xfId="5" applyFont="1" applyBorder="1" applyAlignment="1">
      <alignment horizontal="left" indent="1"/>
    </xf>
    <xf numFmtId="43" fontId="1" fillId="0" borderId="46" xfId="5" applyFont="1" applyFill="1" applyBorder="1" applyAlignment="1">
      <alignment horizontal="right"/>
    </xf>
    <xf numFmtId="43" fontId="1" fillId="0" borderId="47" xfId="5" applyFont="1" applyFill="1" applyBorder="1" applyAlignment="1">
      <alignment horizontal="right"/>
    </xf>
    <xf numFmtId="43" fontId="1" fillId="0" borderId="48" xfId="5" applyFont="1" applyFill="1" applyBorder="1" applyAlignment="1">
      <alignment horizontal="right"/>
    </xf>
    <xf numFmtId="164" fontId="1" fillId="0" borderId="49" xfId="2" applyFont="1" applyBorder="1"/>
    <xf numFmtId="164" fontId="1" fillId="0" borderId="44" xfId="2" applyFont="1" applyBorder="1"/>
    <xf numFmtId="164" fontId="1" fillId="0" borderId="50" xfId="2" applyFont="1" applyBorder="1"/>
    <xf numFmtId="164" fontId="1" fillId="0" borderId="46" xfId="2" applyFont="1" applyBorder="1" applyAlignment="1">
      <alignment horizontal="center"/>
    </xf>
    <xf numFmtId="164" fontId="1" fillId="0" borderId="47" xfId="2" applyFont="1" applyBorder="1" applyAlignment="1">
      <alignment horizontal="center"/>
    </xf>
    <xf numFmtId="164" fontId="1" fillId="0" borderId="48" xfId="2" applyFont="1" applyBorder="1" applyAlignment="1">
      <alignment horizontal="center"/>
    </xf>
    <xf numFmtId="49" fontId="18" fillId="4" borderId="20" xfId="0" quotePrefix="1" applyNumberFormat="1" applyFont="1" applyFill="1" applyBorder="1" applyAlignment="1">
      <alignment horizontal="center"/>
    </xf>
    <xf numFmtId="49" fontId="18" fillId="11" borderId="20" xfId="0" quotePrefix="1" applyNumberFormat="1" applyFont="1" applyFill="1" applyBorder="1" applyAlignment="1">
      <alignment horizontal="center"/>
    </xf>
    <xf numFmtId="49" fontId="18" fillId="7" borderId="20" xfId="0" quotePrefix="1" applyNumberFormat="1" applyFont="1" applyFill="1" applyBorder="1" applyAlignment="1">
      <alignment horizontal="center"/>
    </xf>
    <xf numFmtId="49" fontId="18" fillId="12" borderId="20" xfId="0" quotePrefix="1" applyNumberFormat="1" applyFont="1" applyFill="1" applyBorder="1" applyAlignment="1">
      <alignment horizontal="center"/>
    </xf>
    <xf numFmtId="164" fontId="18" fillId="0" borderId="25" xfId="0" applyFont="1" applyBorder="1"/>
    <xf numFmtId="43" fontId="18" fillId="0" borderId="25" xfId="5" applyFont="1" applyBorder="1"/>
    <xf numFmtId="43" fontId="18" fillId="0" borderId="26" xfId="5" applyFont="1" applyBorder="1"/>
    <xf numFmtId="14" fontId="18" fillId="0" borderId="25" xfId="0" applyNumberFormat="1" applyFont="1" applyBorder="1" applyAlignment="1">
      <alignment horizontal="center" vertical="center"/>
    </xf>
    <xf numFmtId="164" fontId="18" fillId="0" borderId="51" xfId="0" applyFont="1" applyBorder="1" applyAlignment="1">
      <alignment horizontal="center"/>
    </xf>
    <xf numFmtId="164" fontId="18" fillId="0" borderId="30" xfId="0" applyFont="1" applyBorder="1"/>
    <xf numFmtId="43" fontId="19" fillId="0" borderId="52" xfId="5" applyFont="1" applyFill="1" applyBorder="1"/>
    <xf numFmtId="164" fontId="18" fillId="0" borderId="0" xfId="0" applyFont="1" applyBorder="1" applyAlignment="1">
      <alignment horizontal="center"/>
    </xf>
    <xf numFmtId="164" fontId="18" fillId="0" borderId="53" xfId="0" applyFont="1" applyBorder="1" applyAlignment="1">
      <alignment horizontal="center"/>
    </xf>
    <xf numFmtId="164" fontId="18" fillId="0" borderId="25" xfId="0" applyFont="1" applyBorder="1" applyAlignment="1">
      <alignment horizontal="center"/>
    </xf>
    <xf numFmtId="49" fontId="18" fillId="12" borderId="25" xfId="0" quotePrefix="1" applyNumberFormat="1" applyFont="1" applyFill="1" applyBorder="1" applyAlignment="1">
      <alignment horizontal="center"/>
    </xf>
    <xf numFmtId="164" fontId="18" fillId="0" borderId="54" xfId="0" applyFont="1" applyBorder="1" applyAlignment="1">
      <alignment horizontal="center"/>
    </xf>
    <xf numFmtId="164" fontId="18" fillId="0" borderId="27" xfId="0" applyFont="1" applyBorder="1"/>
    <xf numFmtId="164" fontId="18" fillId="0" borderId="55" xfId="0" applyFont="1" applyBorder="1" applyAlignment="1">
      <alignment horizontal="center"/>
    </xf>
    <xf numFmtId="49" fontId="18" fillId="7" borderId="34" xfId="0" applyNumberFormat="1" applyFont="1" applyFill="1" applyBorder="1" applyAlignment="1">
      <alignment horizontal="center"/>
    </xf>
    <xf numFmtId="49" fontId="18" fillId="7" borderId="56" xfId="0" applyNumberFormat="1" applyFont="1" applyFill="1" applyBorder="1" applyAlignment="1">
      <alignment horizontal="center"/>
    </xf>
    <xf numFmtId="49" fontId="18" fillId="7" borderId="33" xfId="0" applyNumberFormat="1" applyFont="1" applyFill="1" applyBorder="1" applyAlignment="1">
      <alignment horizontal="center"/>
    </xf>
    <xf numFmtId="43" fontId="1" fillId="0" borderId="0" xfId="5" applyFont="1" applyAlignment="1">
      <alignment horizontal="center"/>
    </xf>
    <xf numFmtId="43" fontId="18" fillId="0" borderId="41" xfId="5" applyFont="1" applyFill="1" applyBorder="1"/>
    <xf numFmtId="43" fontId="18" fillId="0" borderId="42" xfId="5" applyFont="1" applyBorder="1"/>
    <xf numFmtId="43" fontId="1" fillId="0" borderId="0" xfId="5" applyFont="1" applyAlignment="1">
      <alignment horizontal="center"/>
    </xf>
    <xf numFmtId="49" fontId="18" fillId="9" borderId="56" xfId="0" quotePrefix="1" applyNumberFormat="1" applyFont="1" applyFill="1" applyBorder="1" applyAlignment="1">
      <alignment horizontal="center"/>
    </xf>
    <xf numFmtId="49" fontId="18" fillId="9" borderId="33" xfId="0" quotePrefix="1" applyNumberFormat="1" applyFont="1" applyFill="1" applyBorder="1" applyAlignment="1">
      <alignment horizontal="center"/>
    </xf>
    <xf numFmtId="49" fontId="18" fillId="9" borderId="29" xfId="0" quotePrefix="1" applyNumberFormat="1" applyFont="1" applyFill="1" applyBorder="1" applyAlignment="1">
      <alignment horizontal="center"/>
    </xf>
    <xf numFmtId="49" fontId="18" fillId="4" borderId="56" xfId="0" quotePrefix="1" applyNumberFormat="1" applyFont="1" applyFill="1" applyBorder="1" applyAlignment="1">
      <alignment horizontal="center"/>
    </xf>
    <xf numFmtId="49" fontId="18" fillId="4" borderId="33" xfId="0" quotePrefix="1" applyNumberFormat="1" applyFont="1" applyFill="1" applyBorder="1" applyAlignment="1">
      <alignment horizontal="center"/>
    </xf>
    <xf numFmtId="49" fontId="18" fillId="13" borderId="28" xfId="0" quotePrefix="1" applyNumberFormat="1" applyFont="1" applyFill="1" applyBorder="1" applyAlignment="1">
      <alignment horizontal="center"/>
    </xf>
    <xf numFmtId="49" fontId="18" fillId="13" borderId="29" xfId="0" quotePrefix="1" applyNumberFormat="1" applyFont="1" applyFill="1" applyBorder="1" applyAlignment="1">
      <alignment horizontal="center"/>
    </xf>
    <xf numFmtId="43" fontId="21" fillId="0" borderId="37" xfId="5" applyFont="1" applyFill="1" applyBorder="1" applyAlignment="1"/>
    <xf numFmtId="43" fontId="1" fillId="0" borderId="57" xfId="5" applyFont="1" applyFill="1" applyBorder="1" applyAlignment="1">
      <alignment horizontal="right"/>
    </xf>
    <xf numFmtId="164" fontId="1" fillId="0" borderId="35" xfId="2" applyFont="1" applyBorder="1"/>
    <xf numFmtId="164" fontId="1" fillId="0" borderId="58" xfId="2" applyFont="1" applyBorder="1"/>
    <xf numFmtId="164" fontId="1" fillId="0" borderId="59" xfId="2" applyFont="1" applyBorder="1"/>
    <xf numFmtId="164" fontId="1" fillId="0" borderId="57" xfId="2" applyFont="1" applyBorder="1" applyAlignment="1">
      <alignment horizontal="center"/>
    </xf>
    <xf numFmtId="164" fontId="1" fillId="0" borderId="60" xfId="2" applyFont="1" applyBorder="1" applyAlignment="1">
      <alignment horizontal="center"/>
    </xf>
    <xf numFmtId="43" fontId="6" fillId="0" borderId="37" xfId="5" applyFont="1" applyBorder="1" applyAlignment="1">
      <alignment horizontal="center" vertical="center"/>
    </xf>
    <xf numFmtId="49" fontId="15" fillId="0" borderId="0" xfId="3" applyNumberFormat="1" applyFont="1" applyAlignment="1">
      <alignment horizontal="center" vertical="center"/>
    </xf>
    <xf numFmtId="164" fontId="1" fillId="0" borderId="0" xfId="2" applyFont="1" applyBorder="1" applyAlignment="1">
      <alignment horizontal="center" vertical="center" wrapText="1"/>
    </xf>
    <xf numFmtId="14" fontId="14" fillId="0" borderId="0" xfId="2" applyNumberFormat="1" applyFont="1" applyBorder="1" applyAlignment="1">
      <alignment horizontal="center" vertical="top"/>
    </xf>
    <xf numFmtId="164" fontId="21" fillId="0" borderId="35" xfId="0" applyFont="1" applyFill="1" applyBorder="1" applyAlignment="1">
      <alignment horizontal="center"/>
    </xf>
    <xf numFmtId="164" fontId="21" fillId="0" borderId="3" xfId="0" applyFont="1" applyFill="1" applyBorder="1" applyAlignment="1">
      <alignment horizontal="center"/>
    </xf>
    <xf numFmtId="164" fontId="21" fillId="0" borderId="0" xfId="0" applyFont="1" applyFill="1" applyBorder="1" applyAlignment="1">
      <alignment horizontal="center"/>
    </xf>
    <xf numFmtId="164" fontId="19" fillId="6" borderId="17" xfId="0" applyFont="1" applyFill="1" applyBorder="1" applyAlignment="1">
      <alignment horizontal="center"/>
    </xf>
    <xf numFmtId="164" fontId="19" fillId="6" borderId="31" xfId="0" applyFont="1" applyFill="1" applyBorder="1" applyAlignment="1">
      <alignment horizontal="center"/>
    </xf>
    <xf numFmtId="14" fontId="19" fillId="6" borderId="31" xfId="0" applyNumberFormat="1" applyFont="1" applyFill="1" applyBorder="1" applyAlignment="1">
      <alignment horizontal="center"/>
    </xf>
    <xf numFmtId="14" fontId="19" fillId="6" borderId="32" xfId="0" applyNumberFormat="1" applyFont="1" applyFill="1" applyBorder="1" applyAlignment="1">
      <alignment horizontal="center"/>
    </xf>
    <xf numFmtId="164" fontId="19" fillId="4" borderId="17" xfId="0" applyFont="1" applyFill="1" applyBorder="1" applyAlignment="1">
      <alignment horizontal="center"/>
    </xf>
    <xf numFmtId="164" fontId="19" fillId="4" borderId="31" xfId="0" applyFont="1" applyFill="1" applyBorder="1" applyAlignment="1">
      <alignment horizontal="center"/>
    </xf>
    <xf numFmtId="14" fontId="19" fillId="4" borderId="31" xfId="0" applyNumberFormat="1" applyFont="1" applyFill="1" applyBorder="1" applyAlignment="1">
      <alignment horizontal="center"/>
    </xf>
    <xf numFmtId="14" fontId="19" fillId="4" borderId="32" xfId="0" applyNumberFormat="1" applyFont="1" applyFill="1" applyBorder="1" applyAlignment="1">
      <alignment horizontal="center"/>
    </xf>
    <xf numFmtId="164" fontId="19" fillId="3" borderId="17" xfId="0" applyFont="1" applyFill="1" applyBorder="1" applyAlignment="1">
      <alignment horizontal="center"/>
    </xf>
    <xf numFmtId="164" fontId="19" fillId="3" borderId="31" xfId="0" applyFont="1" applyFill="1" applyBorder="1" applyAlignment="1">
      <alignment horizontal="center"/>
    </xf>
    <xf numFmtId="14" fontId="19" fillId="3" borderId="31" xfId="0" applyNumberFormat="1" applyFont="1" applyFill="1" applyBorder="1" applyAlignment="1">
      <alignment horizontal="center"/>
    </xf>
    <xf numFmtId="14" fontId="19" fillId="3" borderId="32" xfId="0" applyNumberFormat="1" applyFont="1" applyFill="1" applyBorder="1" applyAlignment="1">
      <alignment horizontal="center"/>
    </xf>
    <xf numFmtId="14" fontId="19" fillId="12" borderId="31" xfId="0" applyNumberFormat="1" applyFont="1" applyFill="1" applyBorder="1" applyAlignment="1">
      <alignment horizontal="center"/>
    </xf>
    <xf numFmtId="14" fontId="19" fillId="12" borderId="32" xfId="0" applyNumberFormat="1" applyFont="1" applyFill="1" applyBorder="1" applyAlignment="1">
      <alignment horizontal="center"/>
    </xf>
    <xf numFmtId="43" fontId="19" fillId="0" borderId="38" xfId="5" applyFont="1" applyFill="1" applyBorder="1" applyAlignment="1">
      <alignment horizontal="center"/>
    </xf>
    <xf numFmtId="43" fontId="19" fillId="0" borderId="39" xfId="5" applyFont="1" applyFill="1" applyBorder="1" applyAlignment="1">
      <alignment horizontal="center"/>
    </xf>
    <xf numFmtId="164" fontId="19" fillId="8" borderId="17" xfId="0" applyFont="1" applyFill="1" applyBorder="1" applyAlignment="1">
      <alignment horizontal="center"/>
    </xf>
    <xf numFmtId="164" fontId="19" fillId="8" borderId="31" xfId="0" applyFont="1" applyFill="1" applyBorder="1" applyAlignment="1">
      <alignment horizontal="center"/>
    </xf>
    <xf numFmtId="14" fontId="19" fillId="8" borderId="31" xfId="0" applyNumberFormat="1" applyFont="1" applyFill="1" applyBorder="1" applyAlignment="1">
      <alignment horizontal="center"/>
    </xf>
    <xf numFmtId="14" fontId="19" fillId="8" borderId="32" xfId="0" applyNumberFormat="1" applyFont="1" applyFill="1" applyBorder="1" applyAlignment="1">
      <alignment horizontal="center"/>
    </xf>
    <xf numFmtId="164" fontId="19" fillId="11" borderId="17" xfId="0" applyFont="1" applyFill="1" applyBorder="1" applyAlignment="1">
      <alignment horizontal="center"/>
    </xf>
    <xf numFmtId="164" fontId="19" fillId="11" borderId="31" xfId="0" applyFont="1" applyFill="1" applyBorder="1" applyAlignment="1">
      <alignment horizontal="center"/>
    </xf>
    <xf numFmtId="14" fontId="19" fillId="11" borderId="31" xfId="0" applyNumberFormat="1" applyFont="1" applyFill="1" applyBorder="1" applyAlignment="1">
      <alignment horizontal="center"/>
    </xf>
    <xf numFmtId="14" fontId="19" fillId="11" borderId="32" xfId="0" applyNumberFormat="1" applyFont="1" applyFill="1" applyBorder="1" applyAlignment="1">
      <alignment horizontal="center"/>
    </xf>
    <xf numFmtId="43" fontId="21" fillId="0" borderId="17" xfId="5" applyFont="1" applyFill="1" applyBorder="1" applyAlignment="1">
      <alignment horizontal="center"/>
    </xf>
    <xf numFmtId="43" fontId="21" fillId="0" borderId="31" xfId="5" applyFont="1" applyFill="1" applyBorder="1" applyAlignment="1">
      <alignment horizontal="center"/>
    </xf>
    <xf numFmtId="43" fontId="21" fillId="0" borderId="32" xfId="5" applyFont="1" applyFill="1" applyBorder="1" applyAlignment="1">
      <alignment horizontal="center"/>
    </xf>
    <xf numFmtId="14" fontId="19" fillId="7" borderId="17" xfId="0" applyNumberFormat="1" applyFont="1" applyFill="1" applyBorder="1" applyAlignment="1">
      <alignment horizontal="center"/>
    </xf>
    <xf numFmtId="14" fontId="19" fillId="7" borderId="32" xfId="0" applyNumberFormat="1" applyFont="1" applyFill="1" applyBorder="1" applyAlignment="1">
      <alignment horizontal="center"/>
    </xf>
    <xf numFmtId="164" fontId="21" fillId="0" borderId="38" xfId="0" applyFont="1" applyFill="1" applyBorder="1" applyAlignment="1">
      <alignment horizontal="center"/>
    </xf>
    <xf numFmtId="164" fontId="21" fillId="0" borderId="37" xfId="0" applyFont="1" applyFill="1" applyBorder="1" applyAlignment="1">
      <alignment horizontal="center"/>
    </xf>
    <xf numFmtId="164" fontId="19" fillId="5" borderId="17" xfId="0" applyFont="1" applyFill="1" applyBorder="1" applyAlignment="1">
      <alignment horizontal="center"/>
    </xf>
    <xf numFmtId="164" fontId="19" fillId="5" borderId="31" xfId="0" applyFont="1" applyFill="1" applyBorder="1" applyAlignment="1">
      <alignment horizontal="center"/>
    </xf>
    <xf numFmtId="14" fontId="19" fillId="5" borderId="31" xfId="0" applyNumberFormat="1" applyFont="1" applyFill="1" applyBorder="1" applyAlignment="1">
      <alignment horizontal="center"/>
    </xf>
    <xf numFmtId="14" fontId="19" fillId="5" borderId="32" xfId="0" applyNumberFormat="1" applyFont="1" applyFill="1" applyBorder="1" applyAlignment="1">
      <alignment horizontal="center"/>
    </xf>
    <xf numFmtId="164" fontId="19" fillId="10" borderId="17" xfId="0" quotePrefix="1" applyFont="1" applyFill="1" applyBorder="1" applyAlignment="1">
      <alignment horizontal="center" vertical="center"/>
    </xf>
    <xf numFmtId="164" fontId="19" fillId="10" borderId="31" xfId="0" quotePrefix="1" applyFont="1" applyFill="1" applyBorder="1" applyAlignment="1">
      <alignment horizontal="center" vertical="center"/>
    </xf>
    <xf numFmtId="164" fontId="19" fillId="10" borderId="32" xfId="0" quotePrefix="1" applyFont="1" applyFill="1" applyBorder="1" applyAlignment="1">
      <alignment horizontal="center" vertical="center"/>
    </xf>
    <xf numFmtId="164" fontId="19" fillId="10" borderId="31" xfId="0" applyFont="1" applyFill="1" applyBorder="1" applyAlignment="1">
      <alignment horizontal="center" vertical="center"/>
    </xf>
    <xf numFmtId="164" fontId="19" fillId="10" borderId="32" xfId="0" applyFont="1" applyFill="1" applyBorder="1" applyAlignment="1">
      <alignment horizontal="center" vertical="center"/>
    </xf>
    <xf numFmtId="164" fontId="20" fillId="0" borderId="0" xfId="0" applyFont="1" applyAlignment="1">
      <alignment horizontal="center" vertical="center"/>
    </xf>
    <xf numFmtId="164" fontId="20" fillId="0" borderId="3" xfId="0" applyFont="1" applyBorder="1" applyAlignment="1">
      <alignment horizontal="center" vertical="center"/>
    </xf>
    <xf numFmtId="164" fontId="19" fillId="7" borderId="17" xfId="0" applyFont="1" applyFill="1" applyBorder="1" applyAlignment="1">
      <alignment horizontal="center"/>
    </xf>
    <xf numFmtId="164" fontId="19" fillId="7" borderId="31" xfId="0" applyFont="1" applyFill="1" applyBorder="1" applyAlignment="1">
      <alignment horizontal="center"/>
    </xf>
    <xf numFmtId="14" fontId="19" fillId="7" borderId="31" xfId="0" applyNumberFormat="1" applyFont="1" applyFill="1" applyBorder="1" applyAlignment="1">
      <alignment horizontal="center"/>
    </xf>
    <xf numFmtId="164" fontId="19" fillId="12" borderId="17" xfId="0" applyFont="1" applyFill="1" applyBorder="1" applyAlignment="1">
      <alignment horizontal="center"/>
    </xf>
    <xf numFmtId="164" fontId="19" fillId="12" borderId="31" xfId="0" applyFont="1" applyFill="1" applyBorder="1" applyAlignment="1">
      <alignment horizontal="center"/>
    </xf>
    <xf numFmtId="164" fontId="19" fillId="11" borderId="32" xfId="0" applyFont="1" applyFill="1" applyBorder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 rot="4938974">
          <a:off x="244477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1468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84</xdr:row>
      <xdr:rowOff>0</xdr:rowOff>
    </xdr:from>
    <xdr:to>
      <xdr:col>0</xdr:col>
      <xdr:colOff>537855</xdr:colOff>
      <xdr:row>84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99736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 rot="4938974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84</xdr:row>
      <xdr:rowOff>0</xdr:rowOff>
    </xdr:from>
    <xdr:to>
      <xdr:col>0</xdr:col>
      <xdr:colOff>463786</xdr:colOff>
      <xdr:row>84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/>
      </xdr:nvSpPr>
      <xdr:spPr>
        <a:xfrm rot="4938974">
          <a:off x="245143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 rot="4938974" flipH="1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 rot="4938974" flipH="1">
          <a:off x="218644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 txBox="1"/>
      </xdr:nvSpPr>
      <xdr:spPr>
        <a:xfrm rot="4938974">
          <a:off x="218644" y="7306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 txBox="1"/>
      </xdr:nvSpPr>
      <xdr:spPr>
        <a:xfrm rot="4938974" flipH="1">
          <a:off x="-467156" y="79919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99514</xdr:colOff>
      <xdr:row>2</xdr:row>
      <xdr:rowOff>3188</xdr:rowOff>
    </xdr:from>
    <xdr:to>
      <xdr:col>0</xdr:col>
      <xdr:colOff>489287</xdr:colOff>
      <xdr:row>10</xdr:row>
      <xdr:rowOff>146336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3" y="956200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84</xdr:row>
      <xdr:rowOff>0</xdr:rowOff>
    </xdr:from>
    <xdr:to>
      <xdr:col>0</xdr:col>
      <xdr:colOff>543418</xdr:colOff>
      <xdr:row>84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 txBox="1"/>
      </xdr:nvSpPr>
      <xdr:spPr>
        <a:xfrm rot="4938974" flipH="1">
          <a:off x="324775" y="10011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52</xdr:row>
      <xdr:rowOff>78620</xdr:rowOff>
    </xdr:from>
    <xdr:to>
      <xdr:col>0</xdr:col>
      <xdr:colOff>543082</xdr:colOff>
      <xdr:row>62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/>
      </xdr:nvSpPr>
      <xdr:spPr>
        <a:xfrm rot="4938974" flipH="1">
          <a:off x="-445876" y="527849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62441</xdr:rowOff>
    </xdr:from>
    <xdr:to>
      <xdr:col>0</xdr:col>
      <xdr:colOff>478890</xdr:colOff>
      <xdr:row>27</xdr:row>
      <xdr:rowOff>114872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15433" y="3673499"/>
          <a:ext cx="1509756" cy="478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11757</xdr:rowOff>
    </xdr:from>
    <xdr:to>
      <xdr:col>0</xdr:col>
      <xdr:colOff>454573</xdr:colOff>
      <xdr:row>44</xdr:row>
      <xdr:rowOff>149913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27591" y="6511523"/>
          <a:ext cx="1509756" cy="454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71</xdr:row>
      <xdr:rowOff>0</xdr:rowOff>
    </xdr:from>
    <xdr:to>
      <xdr:col>0</xdr:col>
      <xdr:colOff>463120</xdr:colOff>
      <xdr:row>71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 rot="4938974">
          <a:off x="244477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80</xdr:row>
      <xdr:rowOff>0</xdr:rowOff>
    </xdr:from>
    <xdr:to>
      <xdr:col>0</xdr:col>
      <xdr:colOff>463120</xdr:colOff>
      <xdr:row>80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437287</xdr:colOff>
      <xdr:row>80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437287</xdr:colOff>
      <xdr:row>80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5154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71</xdr:row>
      <xdr:rowOff>0</xdr:rowOff>
    </xdr:from>
    <xdr:to>
      <xdr:col>0</xdr:col>
      <xdr:colOff>537855</xdr:colOff>
      <xdr:row>71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136598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71</xdr:row>
      <xdr:rowOff>0</xdr:rowOff>
    </xdr:from>
    <xdr:to>
      <xdr:col>0</xdr:col>
      <xdr:colOff>463120</xdr:colOff>
      <xdr:row>71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 rot="4938974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71</xdr:row>
      <xdr:rowOff>0</xdr:rowOff>
    </xdr:from>
    <xdr:to>
      <xdr:col>0</xdr:col>
      <xdr:colOff>463786</xdr:colOff>
      <xdr:row>71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 txBox="1"/>
      </xdr:nvSpPr>
      <xdr:spPr>
        <a:xfrm rot="4938974">
          <a:off x="245143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 rot="4938974" flipH="1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 rot="4938974" flipH="1">
          <a:off x="218644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 txBox="1"/>
      </xdr:nvSpPr>
      <xdr:spPr>
        <a:xfrm rot="4938974" flipH="1">
          <a:off x="-467156" y="120209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99514</xdr:colOff>
      <xdr:row>2</xdr:row>
      <xdr:rowOff>3188</xdr:rowOff>
    </xdr:from>
    <xdr:to>
      <xdr:col>0</xdr:col>
      <xdr:colOff>489287</xdr:colOff>
      <xdr:row>10</xdr:row>
      <xdr:rowOff>146336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3" y="956200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106131</xdr:colOff>
      <xdr:row>71</xdr:row>
      <xdr:rowOff>0</xdr:rowOff>
    </xdr:from>
    <xdr:to>
      <xdr:col>0</xdr:col>
      <xdr:colOff>543418</xdr:colOff>
      <xdr:row>71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 txBox="1"/>
      </xdr:nvSpPr>
      <xdr:spPr>
        <a:xfrm rot="4938974" flipH="1">
          <a:off x="324775" y="13697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105795</xdr:colOff>
      <xdr:row>53</xdr:row>
      <xdr:rowOff>78620</xdr:rowOff>
    </xdr:from>
    <xdr:to>
      <xdr:col>0</xdr:col>
      <xdr:colOff>543082</xdr:colOff>
      <xdr:row>63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/>
      </xdr:nvSpPr>
      <xdr:spPr>
        <a:xfrm rot="4938974" flipH="1">
          <a:off x="-445876" y="930756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62441</xdr:rowOff>
    </xdr:from>
    <xdr:to>
      <xdr:col>0</xdr:col>
      <xdr:colOff>478890</xdr:colOff>
      <xdr:row>27</xdr:row>
      <xdr:rowOff>114872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15433" y="3673499"/>
          <a:ext cx="1509756" cy="478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19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11757</xdr:rowOff>
    </xdr:from>
    <xdr:to>
      <xdr:col>0</xdr:col>
      <xdr:colOff>454573</xdr:colOff>
      <xdr:row>44</xdr:row>
      <xdr:rowOff>149913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27591" y="6511523"/>
          <a:ext cx="1509756" cy="454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83</xdr:row>
      <xdr:rowOff>0</xdr:rowOff>
    </xdr:from>
    <xdr:to>
      <xdr:col>0</xdr:col>
      <xdr:colOff>463120</xdr:colOff>
      <xdr:row>83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3021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3021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3021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74</xdr:row>
      <xdr:rowOff>0</xdr:rowOff>
    </xdr:from>
    <xdr:to>
      <xdr:col>0</xdr:col>
      <xdr:colOff>537855</xdr:colOff>
      <xdr:row>74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115262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1563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1563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99514</xdr:colOff>
      <xdr:row>2</xdr:row>
      <xdr:rowOff>3188</xdr:rowOff>
    </xdr:from>
    <xdr:to>
      <xdr:col>0</xdr:col>
      <xdr:colOff>489287</xdr:colOff>
      <xdr:row>10</xdr:row>
      <xdr:rowOff>146336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3" y="956200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56</xdr:row>
      <xdr:rowOff>78620</xdr:rowOff>
    </xdr:from>
    <xdr:to>
      <xdr:col>0</xdr:col>
      <xdr:colOff>543082</xdr:colOff>
      <xdr:row>66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/>
      </xdr:nvSpPr>
      <xdr:spPr>
        <a:xfrm rot="4938974" flipH="1">
          <a:off x="-445876" y="9459966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62441</xdr:rowOff>
    </xdr:from>
    <xdr:to>
      <xdr:col>0</xdr:col>
      <xdr:colOff>478890</xdr:colOff>
      <xdr:row>28</xdr:row>
      <xdr:rowOff>114872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10671" y="3668737"/>
          <a:ext cx="1500231" cy="478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2962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11757</xdr:rowOff>
    </xdr:from>
    <xdr:to>
      <xdr:col>0</xdr:col>
      <xdr:colOff>454573</xdr:colOff>
      <xdr:row>47</xdr:row>
      <xdr:rowOff>149913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27591" y="6501998"/>
          <a:ext cx="1509756" cy="454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98</xdr:row>
      <xdr:rowOff>0</xdr:rowOff>
    </xdr:from>
    <xdr:to>
      <xdr:col>0</xdr:col>
      <xdr:colOff>463120</xdr:colOff>
      <xdr:row>98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89</xdr:row>
      <xdr:rowOff>0</xdr:rowOff>
    </xdr:from>
    <xdr:to>
      <xdr:col>0</xdr:col>
      <xdr:colOff>537855</xdr:colOff>
      <xdr:row>89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120120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89</xdr:row>
      <xdr:rowOff>0</xdr:rowOff>
    </xdr:from>
    <xdr:to>
      <xdr:col>0</xdr:col>
      <xdr:colOff>463120</xdr:colOff>
      <xdr:row>89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2049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2049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99514</xdr:colOff>
      <xdr:row>2</xdr:row>
      <xdr:rowOff>3188</xdr:rowOff>
    </xdr:from>
    <xdr:to>
      <xdr:col>0</xdr:col>
      <xdr:colOff>489287</xdr:colOff>
      <xdr:row>10</xdr:row>
      <xdr:rowOff>146336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3" y="956200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105795</xdr:colOff>
      <xdr:row>73</xdr:row>
      <xdr:rowOff>78620</xdr:rowOff>
    </xdr:from>
    <xdr:to>
      <xdr:col>0</xdr:col>
      <xdr:colOff>543082</xdr:colOff>
      <xdr:row>83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 txBox="1"/>
      </xdr:nvSpPr>
      <xdr:spPr>
        <a:xfrm rot="4938974" flipH="1">
          <a:off x="-445876" y="9945741"/>
          <a:ext cx="154063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5/5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62441</xdr:rowOff>
    </xdr:from>
    <xdr:to>
      <xdr:col>0</xdr:col>
      <xdr:colOff>478890</xdr:colOff>
      <xdr:row>28</xdr:row>
      <xdr:rowOff>114872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10671" y="3830662"/>
          <a:ext cx="1500231" cy="478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3124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3124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11757</xdr:rowOff>
    </xdr:from>
    <xdr:to>
      <xdr:col>0</xdr:col>
      <xdr:colOff>454573</xdr:colOff>
      <xdr:row>46</xdr:row>
      <xdr:rowOff>149913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27591" y="6987773"/>
          <a:ext cx="1509756" cy="454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454573</xdr:colOff>
      <xdr:row>64</xdr:row>
      <xdr:rowOff>138156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 txBox="1"/>
      </xdr:nvSpPr>
      <xdr:spPr>
        <a:xfrm rot="4938974" flipH="1">
          <a:off x="-527591" y="9766841"/>
          <a:ext cx="1509756" cy="454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73</xdr:row>
      <xdr:rowOff>0</xdr:rowOff>
    </xdr:from>
    <xdr:to>
      <xdr:col>0</xdr:col>
      <xdr:colOff>537855</xdr:colOff>
      <xdr:row>73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14459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73</xdr:row>
      <xdr:rowOff>0</xdr:rowOff>
    </xdr:from>
    <xdr:to>
      <xdr:col>0</xdr:col>
      <xdr:colOff>463120</xdr:colOff>
      <xdr:row>73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449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437287</xdr:colOff>
      <xdr:row>73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449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20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3124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98</xdr:row>
      <xdr:rowOff>0</xdr:rowOff>
    </xdr:from>
    <xdr:to>
      <xdr:col>0</xdr:col>
      <xdr:colOff>463120</xdr:colOff>
      <xdr:row>98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 rot="4938974">
          <a:off x="244477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 txBox="1"/>
      </xdr:nvSpPr>
      <xdr:spPr>
        <a:xfrm rot="4938974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4938974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89</xdr:row>
      <xdr:rowOff>0</xdr:rowOff>
    </xdr:from>
    <xdr:to>
      <xdr:col>0</xdr:col>
      <xdr:colOff>537855</xdr:colOff>
      <xdr:row>89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 rot="4938974">
          <a:off x="281698" y="14459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89</xdr:row>
      <xdr:rowOff>0</xdr:rowOff>
    </xdr:from>
    <xdr:to>
      <xdr:col>0</xdr:col>
      <xdr:colOff>463120</xdr:colOff>
      <xdr:row>89</xdr:row>
      <xdr:rowOff>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 rot="4938974">
          <a:off x="244477" y="1449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437287</xdr:colOff>
      <xdr:row>89</xdr:row>
      <xdr:rowOff>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 rot="4938974">
          <a:off x="218644" y="1449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437287</xdr:colOff>
      <xdr:row>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 txBox="1"/>
      </xdr:nvSpPr>
      <xdr:spPr>
        <a:xfrm rot="4938974" flipH="1">
          <a:off x="218644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99515</xdr:colOff>
      <xdr:row>23</xdr:row>
      <xdr:rowOff>152401</xdr:rowOff>
    </xdr:from>
    <xdr:to>
      <xdr:col>0</xdr:col>
      <xdr:colOff>489288</xdr:colOff>
      <xdr:row>33</xdr:row>
      <xdr:rowOff>19324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2" y="4610613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99515</xdr:colOff>
      <xdr:row>41</xdr:row>
      <xdr:rowOff>171449</xdr:rowOff>
    </xdr:from>
    <xdr:to>
      <xdr:col>0</xdr:col>
      <xdr:colOff>489288</xdr:colOff>
      <xdr:row>51</xdr:row>
      <xdr:rowOff>28847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462972" y="7572886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389773</xdr:colOff>
      <xdr:row>69</xdr:row>
      <xdr:rowOff>28848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562487" y="11182862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389773</xdr:colOff>
      <xdr:row>16</xdr:row>
      <xdr:rowOff>19323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 txBox="1"/>
      </xdr:nvSpPr>
      <xdr:spPr>
        <a:xfrm rot="4938974" flipH="1">
          <a:off x="-562487" y="1838837"/>
          <a:ext cx="1514748" cy="389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zoomScaleNormal="100" workbookViewId="0">
      <selection activeCell="I87" sqref="I87"/>
    </sheetView>
  </sheetViews>
  <sheetFormatPr defaultColWidth="8.85546875" defaultRowHeight="12.75" x14ac:dyDescent="0.2"/>
  <cols>
    <col min="1" max="1" width="8.5703125" style="4" customWidth="1"/>
    <col min="2" max="2" width="12" style="10" customWidth="1"/>
    <col min="3" max="3" width="10.5703125" style="4" customWidth="1"/>
    <col min="4" max="4" width="14.42578125" style="4" customWidth="1"/>
    <col min="5" max="5" width="10.5703125" style="4" customWidth="1"/>
    <col min="6" max="6" width="12" style="40" customWidth="1"/>
    <col min="7" max="7" width="14.85546875" style="40" customWidth="1"/>
    <col min="8" max="8" width="12.7109375" style="40" customWidth="1"/>
    <col min="9" max="9" width="3.28515625" style="4" customWidth="1"/>
    <col min="10" max="10" width="10.42578125" style="4" customWidth="1"/>
    <col min="11" max="16384" width="8.85546875" style="4"/>
  </cols>
  <sheetData>
    <row r="1" spans="1:11" s="1" customFormat="1" ht="24" customHeight="1" x14ac:dyDescent="0.2">
      <c r="A1" s="229" t="s">
        <v>133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23" customFormat="1" ht="6.75" customHeight="1" x14ac:dyDescent="0.2">
      <c r="B2" s="24"/>
      <c r="C2" s="25"/>
      <c r="D2" s="25"/>
      <c r="E2" s="26"/>
      <c r="F2" s="48"/>
      <c r="G2" s="48"/>
      <c r="H2" s="48"/>
      <c r="I2" s="26"/>
    </row>
    <row r="3" spans="1:11" ht="19.5" customHeight="1" x14ac:dyDescent="0.2">
      <c r="A3" s="33"/>
      <c r="B3" s="19" t="s">
        <v>21</v>
      </c>
      <c r="C3" s="34" t="s">
        <v>17</v>
      </c>
      <c r="D3" s="30"/>
      <c r="E3" s="11"/>
      <c r="F3" s="49"/>
      <c r="G3" s="49"/>
      <c r="H3" s="49"/>
      <c r="I3" s="11"/>
    </row>
    <row r="4" spans="1:11" ht="19.5" customHeight="1" x14ac:dyDescent="0.2">
      <c r="B4" s="19" t="s">
        <v>23</v>
      </c>
      <c r="C4" s="231">
        <v>44258</v>
      </c>
      <c r="D4" s="231"/>
      <c r="E4" s="11"/>
      <c r="F4" s="49"/>
      <c r="G4" s="49"/>
      <c r="H4" s="49"/>
      <c r="I4" s="11"/>
    </row>
    <row r="5" spans="1:11" ht="4.5" customHeight="1" x14ac:dyDescent="0.45">
      <c r="B5" s="2"/>
      <c r="C5" s="16"/>
      <c r="D5" s="16"/>
      <c r="E5" s="230"/>
      <c r="F5" s="230"/>
      <c r="G5" s="169"/>
      <c r="H5" s="156"/>
      <c r="I5" s="3"/>
    </row>
    <row r="6" spans="1:11" s="111" customFormat="1" ht="13.5" thickBot="1" x14ac:dyDescent="0.25">
      <c r="B6" s="20" t="s">
        <v>22</v>
      </c>
      <c r="C6" s="39" t="s">
        <v>1</v>
      </c>
      <c r="D6" s="39"/>
      <c r="E6" s="22" t="s">
        <v>2</v>
      </c>
      <c r="F6" s="168"/>
      <c r="G6" s="168"/>
      <c r="H6" s="50"/>
    </row>
    <row r="7" spans="1:11" x14ac:dyDescent="0.2">
      <c r="B7" s="186" t="s">
        <v>25</v>
      </c>
      <c r="C7" s="183" t="s">
        <v>13</v>
      </c>
      <c r="D7" s="35"/>
      <c r="E7" s="180">
        <v>2041.71</v>
      </c>
      <c r="F7" s="53"/>
      <c r="G7" s="51"/>
    </row>
    <row r="8" spans="1:11" x14ac:dyDescent="0.2">
      <c r="B8" s="187" t="s">
        <v>26</v>
      </c>
      <c r="C8" s="184" t="s">
        <v>24</v>
      </c>
      <c r="D8" s="36"/>
      <c r="E8" s="181">
        <v>1005.13</v>
      </c>
      <c r="F8" s="53"/>
      <c r="G8" s="51"/>
    </row>
    <row r="9" spans="1:11" x14ac:dyDescent="0.2">
      <c r="B9" s="187" t="s">
        <v>3</v>
      </c>
      <c r="C9" s="184" t="s">
        <v>12</v>
      </c>
      <c r="D9" s="36"/>
      <c r="E9" s="181">
        <v>1003.77</v>
      </c>
      <c r="F9" s="53"/>
      <c r="G9" s="51"/>
    </row>
    <row r="10" spans="1:11" x14ac:dyDescent="0.2">
      <c r="B10" s="188" t="s">
        <v>31</v>
      </c>
      <c r="C10" s="185" t="s">
        <v>11</v>
      </c>
      <c r="D10" s="37"/>
      <c r="E10" s="182">
        <v>1269.22</v>
      </c>
      <c r="F10" s="53"/>
      <c r="G10" s="51"/>
    </row>
    <row r="11" spans="1:11" x14ac:dyDescent="0.2">
      <c r="B11" s="188" t="s">
        <v>69</v>
      </c>
      <c r="C11" s="185" t="s">
        <v>30</v>
      </c>
      <c r="D11" s="37"/>
      <c r="E11" s="182">
        <v>990</v>
      </c>
      <c r="G11" s="51"/>
      <c r="I11" s="210"/>
      <c r="J11" s="210"/>
    </row>
    <row r="12" spans="1:11" ht="13.5" thickBot="1" x14ac:dyDescent="0.25">
      <c r="B12" s="61" t="s">
        <v>79</v>
      </c>
      <c r="C12" s="63" t="s">
        <v>80</v>
      </c>
      <c r="D12" s="45"/>
      <c r="E12" s="165">
        <v>1485</v>
      </c>
      <c r="F12" s="53"/>
      <c r="G12" s="179"/>
      <c r="H12" s="156"/>
    </row>
    <row r="13" spans="1:11" s="3" customFormat="1" ht="13.5" thickBot="1" x14ac:dyDescent="0.25">
      <c r="B13" s="41"/>
      <c r="C13" s="42"/>
      <c r="D13" s="43"/>
      <c r="E13" s="44">
        <f>SUM(E7:E12)</f>
        <v>7794.83</v>
      </c>
      <c r="F13" s="52"/>
      <c r="G13" s="51"/>
      <c r="H13" s="167"/>
      <c r="J13" s="156"/>
      <c r="K13" s="4"/>
    </row>
    <row r="14" spans="1:11" s="175" customFormat="1" ht="13.5" thickBot="1" x14ac:dyDescent="0.25">
      <c r="B14" s="176" t="s">
        <v>29</v>
      </c>
      <c r="C14" s="177" t="s">
        <v>5</v>
      </c>
      <c r="D14" s="177"/>
      <c r="E14" s="64">
        <v>1125</v>
      </c>
      <c r="F14" s="178"/>
      <c r="G14" s="178"/>
      <c r="H14" s="178"/>
    </row>
    <row r="15" spans="1:11" ht="13.5" thickBot="1" x14ac:dyDescent="0.25">
      <c r="B15" s="9"/>
      <c r="C15" s="27" t="s">
        <v>0</v>
      </c>
      <c r="D15" s="27"/>
      <c r="E15" s="28">
        <f>SUM(E13:E14)</f>
        <v>8919.83</v>
      </c>
      <c r="K15" s="3"/>
    </row>
    <row r="16" spans="1:11" x14ac:dyDescent="0.2">
      <c r="B16" s="9"/>
      <c r="C16" s="27"/>
      <c r="D16" s="27"/>
      <c r="E16" s="47"/>
    </row>
    <row r="17" spans="1:11" x14ac:dyDescent="0.2">
      <c r="B17" s="9" t="s">
        <v>108</v>
      </c>
      <c r="C17" s="157" t="s">
        <v>109</v>
      </c>
      <c r="D17" s="27"/>
      <c r="E17" s="156">
        <f>800*5</f>
        <v>4000</v>
      </c>
      <c r="F17" s="40">
        <f>SUM(E15:E17)</f>
        <v>12919.83</v>
      </c>
    </row>
    <row r="18" spans="1:11" ht="12.75" customHeight="1" x14ac:dyDescent="0.45">
      <c r="B18" s="2"/>
      <c r="C18" s="16"/>
      <c r="D18" s="16"/>
      <c r="E18" s="230"/>
      <c r="F18" s="230"/>
      <c r="G18" s="169"/>
      <c r="H18" s="156"/>
      <c r="I18" s="3"/>
    </row>
    <row r="19" spans="1:11" s="23" customFormat="1" ht="6.75" customHeight="1" x14ac:dyDescent="0.2">
      <c r="B19" s="24"/>
      <c r="C19" s="25"/>
      <c r="D19" s="25"/>
      <c r="E19" s="26"/>
      <c r="F19" s="48"/>
      <c r="G19" s="48"/>
      <c r="H19" s="48"/>
      <c r="I19" s="26"/>
    </row>
    <row r="20" spans="1:11" ht="19.5" customHeight="1" x14ac:dyDescent="0.2">
      <c r="A20" s="33"/>
      <c r="B20" s="19" t="s">
        <v>21</v>
      </c>
      <c r="C20" s="34" t="s">
        <v>36</v>
      </c>
      <c r="D20" s="30"/>
      <c r="E20" s="11"/>
      <c r="F20" s="49"/>
      <c r="G20" s="49"/>
      <c r="H20" s="49"/>
      <c r="I20" s="11"/>
    </row>
    <row r="21" spans="1:11" ht="19.5" customHeight="1" x14ac:dyDescent="0.2">
      <c r="B21" s="19" t="s">
        <v>23</v>
      </c>
      <c r="C21" s="231">
        <v>44265</v>
      </c>
      <c r="D21" s="231"/>
      <c r="E21" s="11"/>
      <c r="F21" s="49"/>
      <c r="G21" s="49"/>
      <c r="H21" s="49"/>
      <c r="I21" s="11"/>
    </row>
    <row r="22" spans="1:11" ht="4.5" customHeight="1" x14ac:dyDescent="0.45">
      <c r="B22" s="2"/>
      <c r="C22" s="16"/>
      <c r="D22" s="16"/>
      <c r="E22" s="230"/>
      <c r="F22" s="230"/>
      <c r="G22" s="169"/>
      <c r="H22" s="156"/>
      <c r="I22" s="3"/>
    </row>
    <row r="23" spans="1:11" s="111" customFormat="1" ht="13.5" thickBot="1" x14ac:dyDescent="0.25">
      <c r="B23" s="20" t="s">
        <v>22</v>
      </c>
      <c r="C23" s="39" t="s">
        <v>1</v>
      </c>
      <c r="D23" s="39"/>
      <c r="E23" s="22" t="s">
        <v>2</v>
      </c>
      <c r="F23" s="168"/>
      <c r="G23" s="168"/>
      <c r="H23" s="50"/>
    </row>
    <row r="24" spans="1:11" x14ac:dyDescent="0.2">
      <c r="B24" s="186" t="s">
        <v>25</v>
      </c>
      <c r="C24" s="183" t="s">
        <v>13</v>
      </c>
      <c r="D24" s="35"/>
      <c r="E24" s="180">
        <v>2041.71</v>
      </c>
      <c r="F24" s="53"/>
      <c r="G24" s="51"/>
    </row>
    <row r="25" spans="1:11" x14ac:dyDescent="0.2">
      <c r="B25" s="187" t="s">
        <v>26</v>
      </c>
      <c r="C25" s="184" t="s">
        <v>24</v>
      </c>
      <c r="D25" s="36"/>
      <c r="E25" s="181">
        <v>805.13</v>
      </c>
      <c r="F25" s="53"/>
      <c r="G25" s="51"/>
    </row>
    <row r="26" spans="1:11" x14ac:dyDescent="0.2">
      <c r="B26" s="187" t="s">
        <v>3</v>
      </c>
      <c r="C26" s="184" t="s">
        <v>12</v>
      </c>
      <c r="D26" s="36"/>
      <c r="E26" s="181">
        <v>1003.77</v>
      </c>
      <c r="F26" s="53"/>
      <c r="G26" s="51"/>
    </row>
    <row r="27" spans="1:11" x14ac:dyDescent="0.2">
      <c r="B27" s="188" t="s">
        <v>31</v>
      </c>
      <c r="C27" s="185" t="s">
        <v>11</v>
      </c>
      <c r="D27" s="37"/>
      <c r="E27" s="182">
        <v>1269.22</v>
      </c>
      <c r="F27" s="53"/>
      <c r="G27" s="51"/>
    </row>
    <row r="28" spans="1:11" x14ac:dyDescent="0.2">
      <c r="B28" s="188" t="s">
        <v>69</v>
      </c>
      <c r="C28" s="185" t="s">
        <v>30</v>
      </c>
      <c r="D28" s="37"/>
      <c r="E28" s="182">
        <v>990</v>
      </c>
      <c r="G28" s="51"/>
      <c r="I28" s="213"/>
      <c r="J28" s="213"/>
    </row>
    <row r="29" spans="1:11" ht="13.5" thickBot="1" x14ac:dyDescent="0.25">
      <c r="B29" s="61" t="s">
        <v>79</v>
      </c>
      <c r="C29" s="63" t="s">
        <v>80</v>
      </c>
      <c r="D29" s="45"/>
      <c r="E29" s="165">
        <v>1485</v>
      </c>
      <c r="F29" s="53"/>
      <c r="G29" s="179"/>
      <c r="H29" s="156"/>
    </row>
    <row r="30" spans="1:11" s="3" customFormat="1" ht="13.5" thickBot="1" x14ac:dyDescent="0.25">
      <c r="B30" s="41"/>
      <c r="C30" s="42"/>
      <c r="D30" s="43"/>
      <c r="E30" s="44">
        <f>SUM(E24:E29)</f>
        <v>7594.83</v>
      </c>
      <c r="F30" s="52"/>
      <c r="G30" s="51"/>
      <c r="H30" s="167"/>
      <c r="J30" s="156"/>
      <c r="K30" s="4"/>
    </row>
    <row r="31" spans="1:11" s="175" customFormat="1" ht="13.5" thickBot="1" x14ac:dyDescent="0.25">
      <c r="B31" s="176" t="s">
        <v>29</v>
      </c>
      <c r="C31" s="177" t="s">
        <v>5</v>
      </c>
      <c r="D31" s="177"/>
      <c r="E31" s="64">
        <v>1125</v>
      </c>
      <c r="F31" s="178"/>
      <c r="G31" s="178"/>
      <c r="H31" s="178"/>
    </row>
    <row r="32" spans="1:11" ht="13.5" thickBot="1" x14ac:dyDescent="0.25">
      <c r="B32" s="9"/>
      <c r="C32" s="27" t="s">
        <v>0</v>
      </c>
      <c r="D32" s="27"/>
      <c r="E32" s="28">
        <f>SUM(E30:E31)</f>
        <v>8719.83</v>
      </c>
      <c r="K32" s="3"/>
    </row>
    <row r="33" spans="1:11" x14ac:dyDescent="0.2">
      <c r="B33" s="9"/>
      <c r="C33" s="27"/>
      <c r="D33" s="27"/>
      <c r="E33" s="47"/>
    </row>
    <row r="34" spans="1:11" x14ac:dyDescent="0.2">
      <c r="B34" s="9" t="s">
        <v>108</v>
      </c>
      <c r="C34" s="157" t="s">
        <v>109</v>
      </c>
      <c r="D34" s="27"/>
      <c r="E34" s="156">
        <f>800*2</f>
        <v>1600</v>
      </c>
      <c r="F34" s="40">
        <f>SUM(E32:E34)</f>
        <v>10319.83</v>
      </c>
    </row>
    <row r="35" spans="1:11" ht="12.75" customHeight="1" x14ac:dyDescent="0.45">
      <c r="B35" s="2"/>
      <c r="C35" s="16"/>
      <c r="D35" s="16"/>
      <c r="E35" s="230"/>
      <c r="F35" s="230"/>
      <c r="G35" s="169"/>
      <c r="H35" s="156"/>
      <c r="I35" s="3"/>
    </row>
    <row r="36" spans="1:11" s="23" customFormat="1" ht="6.75" customHeight="1" x14ac:dyDescent="0.2">
      <c r="B36" s="24"/>
      <c r="C36" s="25"/>
      <c r="D36" s="25"/>
      <c r="E36" s="26"/>
      <c r="F36" s="48"/>
      <c r="G36" s="48"/>
      <c r="H36" s="48"/>
      <c r="I36" s="26"/>
    </row>
    <row r="37" spans="1:11" ht="19.5" customHeight="1" x14ac:dyDescent="0.2">
      <c r="A37" s="33"/>
      <c r="B37" s="19" t="s">
        <v>21</v>
      </c>
      <c r="C37" s="34" t="s">
        <v>18</v>
      </c>
      <c r="D37" s="30"/>
      <c r="E37" s="11"/>
      <c r="F37" s="49"/>
      <c r="G37" s="49"/>
      <c r="H37" s="49"/>
      <c r="I37" s="11"/>
    </row>
    <row r="38" spans="1:11" ht="19.5" customHeight="1" x14ac:dyDescent="0.2">
      <c r="B38" s="19" t="s">
        <v>23</v>
      </c>
      <c r="C38" s="231">
        <v>44272</v>
      </c>
      <c r="D38" s="231"/>
      <c r="E38" s="11"/>
      <c r="F38" s="49"/>
      <c r="G38" s="49"/>
      <c r="H38" s="49"/>
      <c r="I38" s="11"/>
    </row>
    <row r="39" spans="1:11" ht="4.5" customHeight="1" x14ac:dyDescent="0.45">
      <c r="B39" s="2"/>
      <c r="C39" s="16"/>
      <c r="D39" s="16"/>
      <c r="E39" s="230"/>
      <c r="F39" s="230"/>
      <c r="G39" s="169"/>
      <c r="H39" s="156"/>
      <c r="I39" s="3"/>
    </row>
    <row r="40" spans="1:11" s="111" customFormat="1" ht="13.5" thickBot="1" x14ac:dyDescent="0.25">
      <c r="B40" s="20" t="s">
        <v>22</v>
      </c>
      <c r="C40" s="39" t="s">
        <v>1</v>
      </c>
      <c r="D40" s="39"/>
      <c r="E40" s="22" t="s">
        <v>2</v>
      </c>
      <c r="F40" s="168"/>
      <c r="G40" s="168"/>
      <c r="H40" s="50"/>
    </row>
    <row r="41" spans="1:11" x14ac:dyDescent="0.2">
      <c r="B41" s="186" t="s">
        <v>25</v>
      </c>
      <c r="C41" s="183" t="s">
        <v>13</v>
      </c>
      <c r="D41" s="35"/>
      <c r="E41" s="180">
        <v>2041.71</v>
      </c>
      <c r="F41" s="53"/>
      <c r="G41" s="51"/>
    </row>
    <row r="42" spans="1:11" x14ac:dyDescent="0.2">
      <c r="B42" s="187" t="s">
        <v>26</v>
      </c>
      <c r="C42" s="184" t="s">
        <v>24</v>
      </c>
      <c r="D42" s="36"/>
      <c r="E42" s="181">
        <v>805.13</v>
      </c>
      <c r="F42" s="53"/>
      <c r="G42" s="51"/>
    </row>
    <row r="43" spans="1:11" x14ac:dyDescent="0.2">
      <c r="B43" s="187" t="s">
        <v>3</v>
      </c>
      <c r="C43" s="184" t="s">
        <v>12</v>
      </c>
      <c r="D43" s="36"/>
      <c r="E43" s="181">
        <v>1003.77</v>
      </c>
      <c r="F43" s="53"/>
      <c r="G43" s="51"/>
    </row>
    <row r="44" spans="1:11" x14ac:dyDescent="0.2">
      <c r="B44" s="188" t="s">
        <v>31</v>
      </c>
      <c r="C44" s="185" t="s">
        <v>11</v>
      </c>
      <c r="D44" s="37"/>
      <c r="E44" s="182">
        <v>1269.22</v>
      </c>
      <c r="F44" s="53"/>
      <c r="G44" s="51"/>
    </row>
    <row r="45" spans="1:11" x14ac:dyDescent="0.2">
      <c r="B45" s="188" t="s">
        <v>69</v>
      </c>
      <c r="C45" s="185" t="s">
        <v>30</v>
      </c>
      <c r="D45" s="37"/>
      <c r="E45" s="182">
        <v>990</v>
      </c>
      <c r="G45" s="51"/>
      <c r="I45" s="210"/>
      <c r="J45" s="210"/>
    </row>
    <row r="46" spans="1:11" ht="13.5" thickBot="1" x14ac:dyDescent="0.25">
      <c r="B46" s="61" t="s">
        <v>79</v>
      </c>
      <c r="C46" s="63" t="s">
        <v>80</v>
      </c>
      <c r="D46" s="45"/>
      <c r="E46" s="165">
        <v>1485</v>
      </c>
      <c r="F46" s="53"/>
      <c r="G46" s="179"/>
      <c r="H46" s="156"/>
    </row>
    <row r="47" spans="1:11" s="3" customFormat="1" ht="13.5" thickBot="1" x14ac:dyDescent="0.25">
      <c r="B47" s="41"/>
      <c r="C47" s="42"/>
      <c r="D47" s="43"/>
      <c r="E47" s="44">
        <f>SUM(E41:E46)</f>
        <v>7594.83</v>
      </c>
      <c r="F47" s="52"/>
      <c r="G47" s="51"/>
      <c r="H47" s="167"/>
      <c r="J47" s="156"/>
      <c r="K47" s="4"/>
    </row>
    <row r="48" spans="1:11" s="175" customFormat="1" ht="13.5" thickBot="1" x14ac:dyDescent="0.25">
      <c r="B48" s="176" t="s">
        <v>29</v>
      </c>
      <c r="C48" s="177" t="s">
        <v>5</v>
      </c>
      <c r="D48" s="177"/>
      <c r="E48" s="64">
        <v>1125</v>
      </c>
      <c r="F48" s="178"/>
      <c r="G48" s="178"/>
      <c r="H48" s="178"/>
    </row>
    <row r="49" spans="1:11" ht="13.5" thickBot="1" x14ac:dyDescent="0.25">
      <c r="B49" s="9"/>
      <c r="C49" s="27" t="s">
        <v>0</v>
      </c>
      <c r="D49" s="27"/>
      <c r="E49" s="28">
        <f>SUM(E47:E48)</f>
        <v>8719.83</v>
      </c>
      <c r="K49" s="3"/>
    </row>
    <row r="50" spans="1:11" x14ac:dyDescent="0.2">
      <c r="B50" s="9"/>
      <c r="C50" s="27"/>
      <c r="D50" s="27"/>
      <c r="E50" s="47"/>
    </row>
    <row r="51" spans="1:11" x14ac:dyDescent="0.2">
      <c r="B51" s="9" t="s">
        <v>108</v>
      </c>
      <c r="C51" s="157" t="s">
        <v>109</v>
      </c>
      <c r="D51" s="27"/>
      <c r="E51" s="156">
        <f>800*2</f>
        <v>1600</v>
      </c>
      <c r="F51" s="40">
        <f>SUM(E49:E51)</f>
        <v>10319.83</v>
      </c>
    </row>
    <row r="52" spans="1:11" x14ac:dyDescent="0.2">
      <c r="B52" s="9"/>
      <c r="C52" s="27"/>
      <c r="D52" s="27"/>
      <c r="E52" s="47"/>
    </row>
    <row r="53" spans="1:11" s="23" customFormat="1" ht="6.75" customHeight="1" x14ac:dyDescent="0.2">
      <c r="B53" s="24"/>
      <c r="C53" s="25"/>
      <c r="D53" s="25"/>
      <c r="E53" s="26"/>
      <c r="F53" s="48"/>
      <c r="G53" s="48"/>
      <c r="H53" s="48"/>
      <c r="I53" s="26"/>
    </row>
    <row r="54" spans="1:11" ht="19.5" customHeight="1" x14ac:dyDescent="0.2">
      <c r="A54" s="33"/>
      <c r="B54" s="19" t="s">
        <v>21</v>
      </c>
      <c r="C54" s="34" t="s">
        <v>37</v>
      </c>
      <c r="D54" s="30"/>
      <c r="E54" s="11"/>
      <c r="F54" s="49"/>
      <c r="G54" s="49"/>
      <c r="H54" s="49"/>
      <c r="I54" s="11"/>
    </row>
    <row r="55" spans="1:11" ht="19.5" customHeight="1" x14ac:dyDescent="0.2">
      <c r="B55" s="19" t="s">
        <v>23</v>
      </c>
      <c r="C55" s="231">
        <v>44279</v>
      </c>
      <c r="D55" s="231"/>
      <c r="E55" s="11"/>
      <c r="F55" s="49"/>
      <c r="G55" s="49"/>
      <c r="H55" s="49"/>
      <c r="I55" s="11"/>
    </row>
    <row r="56" spans="1:11" ht="4.5" customHeight="1" x14ac:dyDescent="0.45">
      <c r="B56" s="2"/>
      <c r="C56" s="16"/>
      <c r="D56" s="16"/>
      <c r="E56" s="230"/>
      <c r="F56" s="230"/>
      <c r="G56" s="169"/>
      <c r="H56" s="156"/>
      <c r="I56" s="3"/>
    </row>
    <row r="57" spans="1:11" s="111" customFormat="1" ht="13.5" thickBot="1" x14ac:dyDescent="0.25">
      <c r="B57" s="20" t="s">
        <v>22</v>
      </c>
      <c r="C57" s="39" t="s">
        <v>1</v>
      </c>
      <c r="D57" s="39"/>
      <c r="E57" s="22" t="s">
        <v>2</v>
      </c>
      <c r="F57" s="168"/>
      <c r="G57" s="168"/>
      <c r="H57" s="50"/>
    </row>
    <row r="58" spans="1:11" x14ac:dyDescent="0.2">
      <c r="B58" s="186" t="s">
        <v>25</v>
      </c>
      <c r="C58" s="183" t="s">
        <v>13</v>
      </c>
      <c r="D58" s="35"/>
      <c r="E58" s="180">
        <v>2949.63</v>
      </c>
      <c r="F58" s="53"/>
      <c r="G58" s="51"/>
    </row>
    <row r="59" spans="1:11" x14ac:dyDescent="0.2">
      <c r="B59" s="187" t="s">
        <v>26</v>
      </c>
      <c r="C59" s="184" t="s">
        <v>24</v>
      </c>
      <c r="D59" s="36"/>
      <c r="E59" s="181">
        <v>805.13</v>
      </c>
      <c r="F59" s="53" t="s">
        <v>144</v>
      </c>
      <c r="G59" s="51"/>
    </row>
    <row r="60" spans="1:11" x14ac:dyDescent="0.2">
      <c r="B60" s="187" t="s">
        <v>3</v>
      </c>
      <c r="C60" s="184" t="s">
        <v>12</v>
      </c>
      <c r="D60" s="36"/>
      <c r="E60" s="181">
        <v>1003.77</v>
      </c>
      <c r="F60" s="53"/>
      <c r="G60" s="51"/>
    </row>
    <row r="61" spans="1:11" x14ac:dyDescent="0.2">
      <c r="B61" s="188" t="s">
        <v>31</v>
      </c>
      <c r="C61" s="185" t="s">
        <v>11</v>
      </c>
      <c r="D61" s="37"/>
      <c r="E61" s="182">
        <v>1269.22</v>
      </c>
      <c r="F61" s="53"/>
      <c r="G61" s="51"/>
    </row>
    <row r="62" spans="1:11" x14ac:dyDescent="0.2">
      <c r="B62" s="188" t="s">
        <v>69</v>
      </c>
      <c r="C62" s="185" t="s">
        <v>30</v>
      </c>
      <c r="D62" s="37"/>
      <c r="E62" s="182">
        <v>990</v>
      </c>
      <c r="G62" s="51"/>
      <c r="I62" s="210"/>
      <c r="J62" s="210"/>
    </row>
    <row r="63" spans="1:11" ht="13.5" thickBot="1" x14ac:dyDescent="0.25">
      <c r="B63" s="61" t="s">
        <v>79</v>
      </c>
      <c r="C63" s="63" t="s">
        <v>80</v>
      </c>
      <c r="D63" s="45"/>
      <c r="E63" s="165">
        <v>1485</v>
      </c>
      <c r="F63" s="53"/>
      <c r="G63" s="179"/>
      <c r="H63" s="156"/>
    </row>
    <row r="64" spans="1:11" s="3" customFormat="1" ht="13.5" thickBot="1" x14ac:dyDescent="0.25">
      <c r="B64" s="41"/>
      <c r="C64" s="42"/>
      <c r="D64" s="43"/>
      <c r="E64" s="44">
        <f>SUM(E58:E63)</f>
        <v>8502.75</v>
      </c>
      <c r="F64" s="52"/>
      <c r="G64" s="51"/>
      <c r="H64" s="167"/>
      <c r="J64" s="156"/>
      <c r="K64" s="4"/>
    </row>
    <row r="65" spans="1:11" s="175" customFormat="1" ht="13.5" thickBot="1" x14ac:dyDescent="0.25">
      <c r="B65" s="176" t="s">
        <v>29</v>
      </c>
      <c r="C65" s="177" t="s">
        <v>5</v>
      </c>
      <c r="D65" s="177"/>
      <c r="E65" s="64">
        <v>1125</v>
      </c>
      <c r="F65" s="178"/>
      <c r="G65" s="178"/>
      <c r="H65" s="178"/>
    </row>
    <row r="66" spans="1:11" ht="13.5" thickBot="1" x14ac:dyDescent="0.25">
      <c r="B66" s="9"/>
      <c r="C66" s="27" t="s">
        <v>0</v>
      </c>
      <c r="D66" s="27"/>
      <c r="E66" s="28">
        <f>SUM(E64:E65)</f>
        <v>9627.75</v>
      </c>
      <c r="K66" s="3"/>
    </row>
    <row r="67" spans="1:11" x14ac:dyDescent="0.2">
      <c r="B67" s="9"/>
      <c r="C67" s="27"/>
      <c r="D67" s="27"/>
      <c r="E67" s="47"/>
    </row>
    <row r="68" spans="1:11" x14ac:dyDescent="0.2">
      <c r="B68" s="9" t="s">
        <v>108</v>
      </c>
      <c r="C68" s="157" t="s">
        <v>109</v>
      </c>
      <c r="D68" s="27"/>
      <c r="E68" s="156">
        <f>800*3+400</f>
        <v>2800</v>
      </c>
      <c r="F68" s="40">
        <f>SUM(E66:E68)</f>
        <v>12427.75</v>
      </c>
    </row>
    <row r="69" spans="1:11" x14ac:dyDescent="0.2">
      <c r="B69" s="9"/>
      <c r="C69" s="27"/>
      <c r="D69" s="27"/>
      <c r="E69" s="47"/>
    </row>
    <row r="70" spans="1:11" s="23" customFormat="1" ht="6.75" customHeight="1" x14ac:dyDescent="0.2">
      <c r="B70" s="24"/>
      <c r="C70" s="25"/>
      <c r="D70" s="25"/>
      <c r="E70" s="26"/>
      <c r="F70" s="48"/>
      <c r="G70" s="48"/>
      <c r="H70" s="48"/>
      <c r="I70" s="26"/>
    </row>
    <row r="71" spans="1:11" ht="19.5" customHeight="1" x14ac:dyDescent="0.2">
      <c r="A71" s="33"/>
      <c r="B71" s="19" t="s">
        <v>21</v>
      </c>
      <c r="C71" s="34" t="s">
        <v>39</v>
      </c>
      <c r="D71" s="30"/>
      <c r="E71" s="11"/>
      <c r="F71" s="49"/>
      <c r="G71" s="49"/>
      <c r="H71" s="49"/>
      <c r="I71" s="11"/>
    </row>
    <row r="72" spans="1:11" ht="19.5" customHeight="1" x14ac:dyDescent="0.2">
      <c r="B72" s="19" t="s">
        <v>23</v>
      </c>
      <c r="C72" s="231">
        <v>44286</v>
      </c>
      <c r="D72" s="231"/>
      <c r="E72" s="11"/>
      <c r="F72" s="49"/>
      <c r="G72" s="49"/>
      <c r="H72" s="49"/>
      <c r="I72" s="11"/>
    </row>
    <row r="73" spans="1:11" ht="4.5" customHeight="1" x14ac:dyDescent="0.45">
      <c r="B73" s="2"/>
      <c r="C73" s="16"/>
      <c r="D73" s="16"/>
      <c r="E73" s="230"/>
      <c r="F73" s="230"/>
      <c r="G73" s="169"/>
      <c r="H73" s="156"/>
      <c r="I73" s="3"/>
    </row>
    <row r="74" spans="1:11" s="111" customFormat="1" ht="13.5" thickBot="1" x14ac:dyDescent="0.25">
      <c r="B74" s="20" t="s">
        <v>22</v>
      </c>
      <c r="C74" s="39" t="s">
        <v>1</v>
      </c>
      <c r="D74" s="39"/>
      <c r="E74" s="22" t="s">
        <v>2</v>
      </c>
      <c r="F74" s="168"/>
      <c r="G74" s="168"/>
      <c r="H74" s="50"/>
    </row>
    <row r="75" spans="1:11" x14ac:dyDescent="0.2">
      <c r="B75" s="17" t="s">
        <v>25</v>
      </c>
      <c r="C75" s="18" t="s">
        <v>13</v>
      </c>
      <c r="D75" s="35"/>
      <c r="E75" s="180">
        <v>3318.21</v>
      </c>
      <c r="F75" s="53"/>
      <c r="G75" s="51"/>
    </row>
    <row r="76" spans="1:11" x14ac:dyDescent="0.2">
      <c r="B76" s="31" t="s">
        <v>26</v>
      </c>
      <c r="C76" s="21" t="s">
        <v>24</v>
      </c>
      <c r="D76" s="36"/>
      <c r="E76" s="181">
        <v>805.13</v>
      </c>
      <c r="F76" s="53"/>
      <c r="G76" s="51"/>
    </row>
    <row r="77" spans="1:11" x14ac:dyDescent="0.2">
      <c r="B77" s="31" t="s">
        <v>3</v>
      </c>
      <c r="C77" s="21" t="s">
        <v>12</v>
      </c>
      <c r="D77" s="36"/>
      <c r="E77" s="181">
        <v>1003.77</v>
      </c>
      <c r="F77" s="53"/>
      <c r="G77" s="51"/>
    </row>
    <row r="78" spans="1:11" x14ac:dyDescent="0.2">
      <c r="B78" s="12" t="s">
        <v>31</v>
      </c>
      <c r="C78" s="15" t="s">
        <v>11</v>
      </c>
      <c r="D78" s="37"/>
      <c r="E78" s="182">
        <v>1269.22</v>
      </c>
      <c r="F78" s="53"/>
      <c r="G78" s="51"/>
    </row>
    <row r="79" spans="1:11" x14ac:dyDescent="0.2">
      <c r="B79" s="59" t="s">
        <v>69</v>
      </c>
      <c r="C79" s="62" t="s">
        <v>30</v>
      </c>
      <c r="D79" s="60"/>
      <c r="E79" s="182">
        <v>990</v>
      </c>
      <c r="F79" s="53"/>
      <c r="G79" s="51"/>
    </row>
    <row r="80" spans="1:11" ht="13.5" thickBot="1" x14ac:dyDescent="0.25">
      <c r="B80" s="61" t="s">
        <v>79</v>
      </c>
      <c r="C80" s="63" t="s">
        <v>80</v>
      </c>
      <c r="D80" s="45"/>
      <c r="E80" s="165">
        <v>1485</v>
      </c>
      <c r="F80" s="53"/>
      <c r="G80" s="179"/>
      <c r="H80" s="156"/>
    </row>
    <row r="81" spans="1:11" ht="13.5" thickBot="1" x14ac:dyDescent="0.25">
      <c r="B81" s="9"/>
      <c r="C81" s="27" t="s">
        <v>0</v>
      </c>
      <c r="D81" s="27"/>
      <c r="E81" s="28">
        <f>SUM(E75:E80)</f>
        <v>8871.3300000000017</v>
      </c>
      <c r="K81" s="3"/>
    </row>
    <row r="82" spans="1:11" x14ac:dyDescent="0.2">
      <c r="B82" s="9"/>
      <c r="C82" s="27"/>
      <c r="D82" s="27"/>
      <c r="E82" s="47"/>
    </row>
    <row r="83" spans="1:11" x14ac:dyDescent="0.2">
      <c r="B83" s="9" t="s">
        <v>108</v>
      </c>
      <c r="C83" s="157" t="s">
        <v>109</v>
      </c>
      <c r="D83" s="27"/>
      <c r="E83" s="156">
        <v>800</v>
      </c>
      <c r="F83" s="40">
        <f>SUM(E81:E83)</f>
        <v>9671.3300000000017</v>
      </c>
      <c r="J83" s="58"/>
    </row>
    <row r="84" spans="1:11" x14ac:dyDescent="0.2">
      <c r="B84" s="9"/>
      <c r="C84" s="27"/>
      <c r="D84" s="27"/>
      <c r="E84" s="156"/>
    </row>
    <row r="85" spans="1:11" s="5" customFormat="1" ht="13.15" customHeight="1" x14ac:dyDescent="0.2">
      <c r="A85" s="13" t="s">
        <v>6</v>
      </c>
      <c r="B85" s="14" t="s">
        <v>7</v>
      </c>
      <c r="C85" s="14"/>
      <c r="D85" s="29">
        <v>9000</v>
      </c>
      <c r="E85" s="38" t="s">
        <v>145</v>
      </c>
      <c r="F85" s="13" t="s">
        <v>33</v>
      </c>
      <c r="G85" s="170" t="s">
        <v>32</v>
      </c>
      <c r="H85" s="29">
        <v>3853.36</v>
      </c>
      <c r="I85" s="46" t="s">
        <v>145</v>
      </c>
      <c r="K85" s="4"/>
    </row>
    <row r="86" spans="1:11" s="5" customFormat="1" ht="13.15" customHeight="1" x14ac:dyDescent="0.2">
      <c r="A86" s="13" t="s">
        <v>8</v>
      </c>
      <c r="B86" s="14" t="s">
        <v>9</v>
      </c>
      <c r="C86" s="14"/>
      <c r="D86" s="29">
        <v>311.83999999999997</v>
      </c>
      <c r="E86" s="38" t="s">
        <v>145</v>
      </c>
      <c r="F86" s="13" t="s">
        <v>33</v>
      </c>
      <c r="G86" s="170" t="s">
        <v>107</v>
      </c>
      <c r="H86" s="164">
        <v>2000</v>
      </c>
      <c r="I86" s="46" t="s">
        <v>145</v>
      </c>
      <c r="K86" s="4"/>
    </row>
    <row r="87" spans="1:11" s="5" customFormat="1" ht="13.15" customHeight="1" x14ac:dyDescent="0.2">
      <c r="A87" s="13" t="s">
        <v>27</v>
      </c>
      <c r="B87" s="14" t="s">
        <v>28</v>
      </c>
      <c r="C87" s="14"/>
      <c r="D87" s="29">
        <v>619.53</v>
      </c>
      <c r="E87" s="38" t="s">
        <v>145</v>
      </c>
      <c r="F87" s="54" t="s">
        <v>19</v>
      </c>
      <c r="G87" s="170" t="s">
        <v>20</v>
      </c>
      <c r="H87" s="164">
        <v>500</v>
      </c>
      <c r="I87" s="46" t="s">
        <v>145</v>
      </c>
    </row>
    <row r="88" spans="1:11" s="5" customFormat="1" ht="13.15" customHeight="1" x14ac:dyDescent="0.2">
      <c r="A88" s="13" t="s">
        <v>10</v>
      </c>
      <c r="B88" s="14" t="s">
        <v>34</v>
      </c>
      <c r="C88" s="29"/>
      <c r="D88" s="29">
        <v>5000</v>
      </c>
      <c r="E88" s="38" t="s">
        <v>145</v>
      </c>
      <c r="F88" s="54" t="s">
        <v>6</v>
      </c>
      <c r="G88" s="170" t="s">
        <v>38</v>
      </c>
      <c r="H88" s="164">
        <v>919</v>
      </c>
      <c r="I88" s="46" t="s">
        <v>145</v>
      </c>
    </row>
    <row r="89" spans="1:11" s="5" customFormat="1" ht="13.15" customHeight="1" x14ac:dyDescent="0.2">
      <c r="A89" s="13" t="s">
        <v>10</v>
      </c>
      <c r="B89" s="14" t="s">
        <v>35</v>
      </c>
      <c r="C89" s="29"/>
      <c r="D89" s="29">
        <v>4000</v>
      </c>
      <c r="E89" s="38" t="s">
        <v>145</v>
      </c>
      <c r="F89" s="54" t="s">
        <v>8</v>
      </c>
      <c r="G89" s="170" t="s">
        <v>14</v>
      </c>
      <c r="H89" s="164">
        <v>12000</v>
      </c>
      <c r="I89" s="46" t="s">
        <v>145</v>
      </c>
      <c r="J89" s="163"/>
    </row>
    <row r="90" spans="1:11" s="5" customFormat="1" ht="13.15" customHeight="1" thickBot="1" x14ac:dyDescent="0.25">
      <c r="A90" s="13"/>
      <c r="B90" s="14"/>
      <c r="C90" s="29"/>
      <c r="D90" s="29"/>
      <c r="E90" s="38"/>
      <c r="F90" s="55" t="s">
        <v>16</v>
      </c>
      <c r="G90" s="170" t="s">
        <v>15</v>
      </c>
      <c r="H90" s="171">
        <v>12000</v>
      </c>
      <c r="I90" s="46" t="s">
        <v>145</v>
      </c>
      <c r="J90" s="164"/>
    </row>
    <row r="91" spans="1:11" s="5" customFormat="1" ht="13.15" customHeight="1" thickTop="1" thickBot="1" x14ac:dyDescent="0.25">
      <c r="A91" s="13"/>
      <c r="B91" s="14"/>
      <c r="C91" s="29"/>
      <c r="D91" s="29"/>
      <c r="E91" s="38"/>
      <c r="F91" s="56"/>
      <c r="G91" s="170"/>
      <c r="H91" s="172">
        <f>SUM(H85:H90)+SUM(D85:D90)</f>
        <v>50203.73</v>
      </c>
      <c r="I91" s="46">
        <v>1</v>
      </c>
      <c r="J91" s="164"/>
      <c r="K91" s="163"/>
    </row>
    <row r="92" spans="1:11" s="5" customFormat="1" ht="13.15" customHeight="1" thickBot="1" x14ac:dyDescent="0.25">
      <c r="A92" s="13"/>
      <c r="B92" s="14"/>
      <c r="C92" s="29"/>
      <c r="D92" s="29"/>
      <c r="E92" s="29"/>
      <c r="F92" s="56"/>
      <c r="G92" s="173" t="s">
        <v>4</v>
      </c>
      <c r="H92" s="174">
        <f>F83+H91</f>
        <v>59875.060000000005</v>
      </c>
      <c r="I92" s="32"/>
      <c r="J92" s="164"/>
      <c r="K92" s="163"/>
    </row>
    <row r="93" spans="1:11" s="5" customFormat="1" ht="13.15" customHeight="1" x14ac:dyDescent="0.2">
      <c r="B93" s="13"/>
      <c r="C93" s="14"/>
      <c r="D93" s="7"/>
      <c r="E93" s="29"/>
      <c r="F93" s="57"/>
      <c r="G93" s="57"/>
      <c r="H93" s="57"/>
      <c r="I93" s="32"/>
      <c r="J93" s="164"/>
      <c r="K93" s="163"/>
    </row>
    <row r="94" spans="1:11" s="5" customFormat="1" ht="13.15" customHeight="1" x14ac:dyDescent="0.2">
      <c r="B94" s="13"/>
      <c r="C94" s="14"/>
      <c r="D94" s="6"/>
      <c r="E94" s="7"/>
      <c r="F94" s="57"/>
      <c r="G94" s="57"/>
      <c r="H94" s="57"/>
      <c r="I94" s="32"/>
      <c r="J94" s="164"/>
      <c r="K94" s="163"/>
    </row>
    <row r="95" spans="1:11" s="5" customFormat="1" ht="13.15" customHeight="1" x14ac:dyDescent="0.2">
      <c r="A95" s="7"/>
      <c r="B95" s="8"/>
      <c r="C95" s="7"/>
      <c r="D95" s="6"/>
      <c r="E95" s="7"/>
      <c r="F95" s="57"/>
      <c r="G95" s="57"/>
      <c r="H95" s="57"/>
      <c r="I95" s="32"/>
      <c r="J95" s="164"/>
      <c r="K95" s="163"/>
    </row>
    <row r="96" spans="1:11" s="5" customFormat="1" ht="13.15" customHeight="1" x14ac:dyDescent="0.2">
      <c r="A96" s="7"/>
      <c r="B96" s="8"/>
      <c r="C96" s="6"/>
      <c r="D96" s="6"/>
      <c r="E96" s="7"/>
      <c r="F96" s="57"/>
      <c r="G96" s="57"/>
      <c r="H96" s="57"/>
      <c r="I96" s="32"/>
      <c r="J96" s="163"/>
      <c r="K96" s="163"/>
    </row>
    <row r="97" spans="1:11" s="5" customFormat="1" ht="13.15" customHeight="1" x14ac:dyDescent="0.2">
      <c r="A97" s="7"/>
      <c r="B97" s="8"/>
      <c r="C97" s="6"/>
      <c r="D97" s="6"/>
      <c r="E97" s="7"/>
      <c r="F97" s="57"/>
      <c r="G97" s="57"/>
      <c r="H97" s="57"/>
      <c r="I97" s="32"/>
      <c r="J97" s="163"/>
      <c r="K97" s="163"/>
    </row>
    <row r="98" spans="1:11" s="5" customFormat="1" ht="13.15" customHeight="1" x14ac:dyDescent="0.2">
      <c r="A98" s="7"/>
      <c r="B98" s="8"/>
      <c r="C98" s="6"/>
      <c r="D98" s="6"/>
      <c r="E98" s="7"/>
      <c r="F98" s="57"/>
      <c r="G98" s="57"/>
      <c r="H98" s="57"/>
      <c r="I98" s="32"/>
      <c r="K98" s="163"/>
    </row>
    <row r="99" spans="1:11" s="7" customFormat="1" x14ac:dyDescent="0.2">
      <c r="B99" s="8"/>
      <c r="C99" s="6"/>
      <c r="F99" s="57"/>
      <c r="G99" s="57"/>
      <c r="H99" s="57"/>
      <c r="K99" s="163"/>
    </row>
    <row r="100" spans="1:11" s="7" customFormat="1" x14ac:dyDescent="0.2">
      <c r="B100" s="8"/>
      <c r="C100" s="6"/>
      <c r="F100" s="57"/>
      <c r="G100" s="57"/>
      <c r="H100" s="57"/>
      <c r="K100" s="5"/>
    </row>
    <row r="101" spans="1:11" s="7" customFormat="1" ht="12" x14ac:dyDescent="0.2">
      <c r="B101" s="8"/>
      <c r="C101" s="6"/>
      <c r="F101" s="57"/>
      <c r="G101" s="57"/>
      <c r="H101" s="57"/>
    </row>
    <row r="102" spans="1:11" s="7" customFormat="1" ht="12" x14ac:dyDescent="0.2">
      <c r="B102" s="8"/>
      <c r="F102" s="57"/>
      <c r="G102" s="57"/>
      <c r="H102" s="57"/>
    </row>
    <row r="103" spans="1:11" s="7" customFormat="1" ht="12" x14ac:dyDescent="0.2">
      <c r="B103" s="8"/>
      <c r="F103" s="57"/>
      <c r="G103" s="57"/>
      <c r="H103" s="57"/>
    </row>
    <row r="104" spans="1:11" s="7" customFormat="1" ht="12" x14ac:dyDescent="0.2">
      <c r="B104" s="8"/>
      <c r="F104" s="57"/>
      <c r="G104" s="57"/>
      <c r="H104" s="57"/>
    </row>
    <row r="105" spans="1:11" s="7" customFormat="1" x14ac:dyDescent="0.2">
      <c r="B105" s="8"/>
      <c r="D105" s="4"/>
      <c r="F105" s="57"/>
      <c r="G105" s="57"/>
      <c r="H105" s="57"/>
    </row>
    <row r="106" spans="1:11" s="7" customFormat="1" x14ac:dyDescent="0.2">
      <c r="B106" s="8"/>
      <c r="D106" s="4"/>
      <c r="F106" s="40"/>
      <c r="G106" s="40"/>
      <c r="H106" s="40"/>
    </row>
    <row r="107" spans="1:11" s="7" customFormat="1" x14ac:dyDescent="0.2">
      <c r="B107" s="8"/>
      <c r="D107" s="4"/>
      <c r="E107" s="4"/>
      <c r="F107" s="40"/>
      <c r="G107" s="40"/>
      <c r="H107" s="40"/>
    </row>
    <row r="108" spans="1:11" s="7" customFormat="1" x14ac:dyDescent="0.2">
      <c r="B108" s="10"/>
      <c r="C108" s="4"/>
      <c r="D108" s="4"/>
      <c r="E108" s="4"/>
      <c r="F108" s="40"/>
      <c r="G108" s="40"/>
      <c r="H108" s="40"/>
    </row>
    <row r="109" spans="1:11" s="7" customFormat="1" x14ac:dyDescent="0.2">
      <c r="B109" s="10"/>
      <c r="C109" s="4"/>
      <c r="D109" s="4"/>
      <c r="E109" s="4"/>
      <c r="F109" s="40"/>
      <c r="G109" s="40"/>
      <c r="H109" s="40"/>
    </row>
    <row r="110" spans="1:11" s="7" customFormat="1" x14ac:dyDescent="0.2">
      <c r="B110" s="10"/>
      <c r="C110" s="4"/>
      <c r="D110" s="4"/>
      <c r="E110" s="4"/>
      <c r="F110" s="40"/>
      <c r="G110" s="40"/>
      <c r="H110" s="40"/>
    </row>
    <row r="111" spans="1:11" s="7" customFormat="1" x14ac:dyDescent="0.2">
      <c r="B111" s="10"/>
      <c r="C111" s="4"/>
      <c r="D111" s="4"/>
      <c r="E111" s="4"/>
      <c r="F111" s="40"/>
      <c r="G111" s="40"/>
      <c r="H111" s="40"/>
    </row>
    <row r="112" spans="1:11" s="7" customFormat="1" x14ac:dyDescent="0.2">
      <c r="A112" s="4"/>
      <c r="B112" s="10"/>
      <c r="C112" s="4"/>
      <c r="D112" s="4"/>
      <c r="E112" s="4"/>
      <c r="F112" s="40"/>
      <c r="G112" s="40"/>
      <c r="H112" s="40"/>
      <c r="I112" s="4"/>
    </row>
    <row r="113" spans="1:11" s="7" customFormat="1" x14ac:dyDescent="0.2">
      <c r="A113" s="4"/>
      <c r="B113" s="10"/>
      <c r="C113" s="4"/>
      <c r="D113" s="4"/>
      <c r="E113" s="4"/>
      <c r="F113" s="40"/>
      <c r="G113" s="40"/>
      <c r="H113" s="40"/>
      <c r="I113" s="4"/>
    </row>
    <row r="114" spans="1:11" s="7" customFormat="1" x14ac:dyDescent="0.2">
      <c r="A114" s="4"/>
      <c r="B114" s="10"/>
      <c r="C114" s="4"/>
      <c r="D114" s="4"/>
      <c r="E114" s="4"/>
      <c r="F114" s="40"/>
      <c r="G114" s="40"/>
      <c r="H114" s="40"/>
      <c r="I114" s="4"/>
    </row>
    <row r="115" spans="1:11" s="7" customFormat="1" x14ac:dyDescent="0.2">
      <c r="A115" s="4"/>
      <c r="B115" s="10"/>
      <c r="C115" s="4"/>
      <c r="D115" s="4"/>
      <c r="E115" s="4"/>
      <c r="F115" s="40"/>
      <c r="G115" s="40"/>
      <c r="H115" s="40"/>
      <c r="I115" s="4"/>
    </row>
    <row r="116" spans="1:11" x14ac:dyDescent="0.2">
      <c r="K116" s="7"/>
    </row>
    <row r="117" spans="1:11" x14ac:dyDescent="0.2">
      <c r="K117" s="7"/>
    </row>
  </sheetData>
  <mergeCells count="13">
    <mergeCell ref="E56:F56"/>
    <mergeCell ref="C72:D72"/>
    <mergeCell ref="E73:F73"/>
    <mergeCell ref="C4:D4"/>
    <mergeCell ref="E5:F5"/>
    <mergeCell ref="C21:D21"/>
    <mergeCell ref="E22:F22"/>
    <mergeCell ref="E35:F35"/>
    <mergeCell ref="A1:J1"/>
    <mergeCell ref="E18:F18"/>
    <mergeCell ref="C38:D38"/>
    <mergeCell ref="E39:F39"/>
    <mergeCell ref="C55:D55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zoomScaleNormal="100" workbookViewId="0">
      <selection activeCell="J75" sqref="J75:J76"/>
    </sheetView>
  </sheetViews>
  <sheetFormatPr defaultColWidth="8.85546875" defaultRowHeight="12.75" x14ac:dyDescent="0.2"/>
  <cols>
    <col min="1" max="1" width="8.5703125" style="4" customWidth="1"/>
    <col min="2" max="2" width="12" style="10" customWidth="1"/>
    <col min="3" max="3" width="10.5703125" style="4" customWidth="1"/>
    <col min="4" max="4" width="14.42578125" style="4" customWidth="1"/>
    <col min="5" max="5" width="10.5703125" style="4" customWidth="1"/>
    <col min="6" max="6" width="12" style="40" customWidth="1"/>
    <col min="7" max="7" width="14.85546875" style="40" customWidth="1"/>
    <col min="8" max="8" width="12.7109375" style="40" customWidth="1"/>
    <col min="9" max="9" width="3.28515625" style="4" customWidth="1"/>
    <col min="10" max="10" width="10.42578125" style="4" customWidth="1"/>
    <col min="11" max="16384" width="8.85546875" style="4"/>
  </cols>
  <sheetData>
    <row r="1" spans="1:11" s="1" customFormat="1" ht="24" customHeight="1" x14ac:dyDescent="0.2">
      <c r="A1" s="229" t="s">
        <v>146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23" customFormat="1" ht="6.75" customHeight="1" x14ac:dyDescent="0.2">
      <c r="B2" s="24"/>
      <c r="C2" s="25"/>
      <c r="D2" s="25"/>
      <c r="E2" s="26"/>
      <c r="F2" s="48"/>
      <c r="G2" s="48"/>
      <c r="H2" s="48"/>
      <c r="I2" s="26"/>
    </row>
    <row r="3" spans="1:11" ht="19.5" customHeight="1" x14ac:dyDescent="0.2">
      <c r="A3" s="33"/>
      <c r="B3" s="19" t="s">
        <v>21</v>
      </c>
      <c r="C3" s="34" t="s">
        <v>40</v>
      </c>
      <c r="D3" s="30"/>
      <c r="E3" s="11"/>
      <c r="F3" s="49"/>
      <c r="G3" s="49"/>
      <c r="H3" s="49"/>
      <c r="I3" s="11"/>
    </row>
    <row r="4" spans="1:11" ht="19.5" customHeight="1" x14ac:dyDescent="0.2">
      <c r="B4" s="19" t="s">
        <v>23</v>
      </c>
      <c r="C4" s="231">
        <v>44293</v>
      </c>
      <c r="D4" s="231"/>
      <c r="E4" s="11"/>
      <c r="F4" s="49"/>
      <c r="G4" s="49"/>
      <c r="H4" s="49"/>
      <c r="I4" s="11"/>
    </row>
    <row r="5" spans="1:11" ht="4.5" customHeight="1" x14ac:dyDescent="0.45">
      <c r="B5" s="2"/>
      <c r="C5" s="16"/>
      <c r="D5" s="16"/>
      <c r="E5" s="230"/>
      <c r="F5" s="230"/>
      <c r="G5" s="169"/>
      <c r="H5" s="156"/>
      <c r="I5" s="3"/>
    </row>
    <row r="6" spans="1:11" s="111" customFormat="1" ht="13.5" thickBot="1" x14ac:dyDescent="0.25">
      <c r="B6" s="20" t="s">
        <v>22</v>
      </c>
      <c r="C6" s="39" t="s">
        <v>1</v>
      </c>
      <c r="D6" s="39"/>
      <c r="E6" s="22" t="s">
        <v>2</v>
      </c>
      <c r="F6" s="168"/>
      <c r="G6" s="168"/>
      <c r="H6" s="50"/>
    </row>
    <row r="7" spans="1:11" x14ac:dyDescent="0.2">
      <c r="B7" s="186" t="s">
        <v>25</v>
      </c>
      <c r="C7" s="183" t="s">
        <v>13</v>
      </c>
      <c r="D7" s="35"/>
      <c r="E7" s="180">
        <v>2070.71</v>
      </c>
      <c r="F7" s="53"/>
      <c r="G7" s="51"/>
    </row>
    <row r="8" spans="1:11" x14ac:dyDescent="0.2">
      <c r="B8" s="187" t="s">
        <v>26</v>
      </c>
      <c r="C8" s="184" t="s">
        <v>24</v>
      </c>
      <c r="D8" s="36"/>
      <c r="E8" s="181">
        <v>1005.13</v>
      </c>
      <c r="F8" s="53"/>
      <c r="G8" s="51"/>
    </row>
    <row r="9" spans="1:11" x14ac:dyDescent="0.2">
      <c r="B9" s="187" t="s">
        <v>3</v>
      </c>
      <c r="C9" s="184" t="s">
        <v>12</v>
      </c>
      <c r="D9" s="36"/>
      <c r="E9" s="181">
        <v>1003.77</v>
      </c>
      <c r="F9" s="53"/>
      <c r="G9" s="51"/>
    </row>
    <row r="10" spans="1:11" x14ac:dyDescent="0.2">
      <c r="B10" s="188" t="s">
        <v>31</v>
      </c>
      <c r="C10" s="185" t="s">
        <v>11</v>
      </c>
      <c r="D10" s="37"/>
      <c r="E10" s="182">
        <v>1269.22</v>
      </c>
      <c r="F10" s="53"/>
      <c r="G10" s="51"/>
    </row>
    <row r="11" spans="1:11" x14ac:dyDescent="0.2">
      <c r="B11" s="188" t="s">
        <v>69</v>
      </c>
      <c r="C11" s="185" t="s">
        <v>30</v>
      </c>
      <c r="D11" s="37"/>
      <c r="E11" s="182">
        <v>990</v>
      </c>
      <c r="G11" s="51"/>
      <c r="I11" s="213"/>
      <c r="J11" s="213"/>
    </row>
    <row r="12" spans="1:11" ht="13.5" thickBot="1" x14ac:dyDescent="0.25">
      <c r="B12" s="61" t="s">
        <v>79</v>
      </c>
      <c r="C12" s="63" t="s">
        <v>80</v>
      </c>
      <c r="D12" s="45"/>
      <c r="E12" s="165">
        <v>1485</v>
      </c>
      <c r="F12" s="53"/>
      <c r="G12" s="179"/>
      <c r="H12" s="156"/>
    </row>
    <row r="13" spans="1:11" s="3" customFormat="1" ht="13.5" thickBot="1" x14ac:dyDescent="0.25">
      <c r="B13" s="41"/>
      <c r="C13" s="42"/>
      <c r="D13" s="43"/>
      <c r="E13" s="44">
        <f>SUM(E7:E12)</f>
        <v>7823.83</v>
      </c>
      <c r="F13" s="52"/>
      <c r="G13" s="51"/>
      <c r="H13" s="167"/>
      <c r="J13" s="156"/>
      <c r="K13" s="4"/>
    </row>
    <row r="14" spans="1:11" s="175" customFormat="1" ht="13.5" thickBot="1" x14ac:dyDescent="0.25">
      <c r="B14" s="176" t="s">
        <v>29</v>
      </c>
      <c r="C14" s="177" t="s">
        <v>5</v>
      </c>
      <c r="D14" s="177"/>
      <c r="E14" s="64">
        <v>1125</v>
      </c>
      <c r="F14" s="178"/>
      <c r="G14" s="178"/>
      <c r="H14" s="178"/>
    </row>
    <row r="15" spans="1:11" ht="13.5" thickBot="1" x14ac:dyDescent="0.25">
      <c r="B15" s="9"/>
      <c r="C15" s="27" t="s">
        <v>0</v>
      </c>
      <c r="D15" s="27"/>
      <c r="E15" s="28">
        <f>SUM(E13:E14)</f>
        <v>8948.83</v>
      </c>
      <c r="K15" s="3"/>
    </row>
    <row r="16" spans="1:11" x14ac:dyDescent="0.2">
      <c r="B16" s="9"/>
      <c r="C16" s="27"/>
      <c r="D16" s="27"/>
      <c r="E16" s="47"/>
    </row>
    <row r="17" spans="1:11" x14ac:dyDescent="0.2">
      <c r="B17" s="9" t="s">
        <v>108</v>
      </c>
      <c r="C17" s="157" t="s">
        <v>109</v>
      </c>
      <c r="D17" s="27"/>
      <c r="E17" s="156">
        <v>0</v>
      </c>
      <c r="F17" s="40">
        <f>SUM(E15:E17)</f>
        <v>8948.83</v>
      </c>
    </row>
    <row r="18" spans="1:11" ht="12.75" customHeight="1" x14ac:dyDescent="0.45">
      <c r="B18" s="2"/>
      <c r="C18" s="16"/>
      <c r="D18" s="16"/>
      <c r="E18" s="230"/>
      <c r="F18" s="230"/>
      <c r="G18" s="169"/>
      <c r="H18" s="156"/>
      <c r="I18" s="3"/>
    </row>
    <row r="19" spans="1:11" s="23" customFormat="1" ht="6.75" customHeight="1" x14ac:dyDescent="0.2">
      <c r="B19" s="24"/>
      <c r="C19" s="25"/>
      <c r="D19" s="25"/>
      <c r="E19" s="26"/>
      <c r="F19" s="48"/>
      <c r="G19" s="48"/>
      <c r="H19" s="48"/>
      <c r="I19" s="26"/>
    </row>
    <row r="20" spans="1:11" ht="19.5" customHeight="1" x14ac:dyDescent="0.2">
      <c r="A20" s="33"/>
      <c r="B20" s="19" t="s">
        <v>21</v>
      </c>
      <c r="C20" s="34" t="s">
        <v>41</v>
      </c>
      <c r="D20" s="30"/>
      <c r="E20" s="11"/>
      <c r="F20" s="49"/>
      <c r="G20" s="49"/>
      <c r="H20" s="49"/>
      <c r="I20" s="11"/>
    </row>
    <row r="21" spans="1:11" ht="19.5" customHeight="1" x14ac:dyDescent="0.2">
      <c r="B21" s="19" t="s">
        <v>23</v>
      </c>
      <c r="C21" s="231">
        <v>44300</v>
      </c>
      <c r="D21" s="231"/>
      <c r="E21" s="11"/>
      <c r="F21" s="49"/>
      <c r="G21" s="49"/>
      <c r="H21" s="49"/>
      <c r="I21" s="11"/>
    </row>
    <row r="22" spans="1:11" ht="4.5" customHeight="1" x14ac:dyDescent="0.45">
      <c r="B22" s="2"/>
      <c r="C22" s="16"/>
      <c r="D22" s="16"/>
      <c r="E22" s="230"/>
      <c r="F22" s="230"/>
      <c r="G22" s="169"/>
      <c r="H22" s="156"/>
      <c r="I22" s="3"/>
    </row>
    <row r="23" spans="1:11" s="111" customFormat="1" ht="12.75" customHeight="1" thickBot="1" x14ac:dyDescent="0.25">
      <c r="B23" s="20" t="s">
        <v>22</v>
      </c>
      <c r="C23" s="39" t="s">
        <v>1</v>
      </c>
      <c r="D23" s="39"/>
      <c r="E23" s="22" t="s">
        <v>2</v>
      </c>
      <c r="F23" s="168"/>
      <c r="G23" s="168"/>
      <c r="H23" s="50"/>
    </row>
    <row r="24" spans="1:11" x14ac:dyDescent="0.2">
      <c r="B24" s="186" t="s">
        <v>25</v>
      </c>
      <c r="C24" s="183" t="s">
        <v>13</v>
      </c>
      <c r="D24" s="35"/>
      <c r="E24" s="180">
        <v>2070.71</v>
      </c>
      <c r="F24" s="53"/>
      <c r="G24" s="51"/>
    </row>
    <row r="25" spans="1:11" x14ac:dyDescent="0.2">
      <c r="B25" s="187" t="s">
        <v>26</v>
      </c>
      <c r="C25" s="184" t="s">
        <v>24</v>
      </c>
      <c r="D25" s="36"/>
      <c r="E25" s="181">
        <v>805.13</v>
      </c>
      <c r="F25" s="53"/>
      <c r="G25" s="51"/>
    </row>
    <row r="26" spans="1:11" x14ac:dyDescent="0.2">
      <c r="B26" s="187" t="s">
        <v>3</v>
      </c>
      <c r="C26" s="184" t="s">
        <v>12</v>
      </c>
      <c r="D26" s="36"/>
      <c r="E26" s="181">
        <v>1003.77</v>
      </c>
      <c r="F26" s="53"/>
      <c r="G26" s="51"/>
    </row>
    <row r="27" spans="1:11" x14ac:dyDescent="0.2">
      <c r="B27" s="188" t="s">
        <v>31</v>
      </c>
      <c r="C27" s="185" t="s">
        <v>11</v>
      </c>
      <c r="D27" s="37"/>
      <c r="E27" s="182">
        <v>1269.22</v>
      </c>
      <c r="F27" s="53"/>
      <c r="G27" s="51"/>
    </row>
    <row r="28" spans="1:11" x14ac:dyDescent="0.2">
      <c r="B28" s="188" t="s">
        <v>69</v>
      </c>
      <c r="C28" s="185" t="s">
        <v>30</v>
      </c>
      <c r="D28" s="37"/>
      <c r="E28" s="182">
        <v>990</v>
      </c>
      <c r="G28" s="51"/>
      <c r="I28" s="213"/>
      <c r="J28" s="213"/>
    </row>
    <row r="29" spans="1:11" ht="13.5" thickBot="1" x14ac:dyDescent="0.25">
      <c r="B29" s="61" t="s">
        <v>79</v>
      </c>
      <c r="C29" s="63" t="s">
        <v>80</v>
      </c>
      <c r="D29" s="45"/>
      <c r="E29" s="165">
        <v>1485</v>
      </c>
      <c r="F29" s="53"/>
      <c r="G29" s="179"/>
      <c r="H29" s="156"/>
    </row>
    <row r="30" spans="1:11" s="3" customFormat="1" ht="13.5" thickBot="1" x14ac:dyDescent="0.25">
      <c r="B30" s="41"/>
      <c r="C30" s="42"/>
      <c r="D30" s="43"/>
      <c r="E30" s="44">
        <f>SUM(E24:E29)</f>
        <v>7623.83</v>
      </c>
      <c r="F30" s="52"/>
      <c r="G30" s="51"/>
      <c r="H30" s="167"/>
      <c r="J30" s="156"/>
      <c r="K30" s="4"/>
    </row>
    <row r="31" spans="1:11" s="175" customFormat="1" ht="13.5" thickBot="1" x14ac:dyDescent="0.25">
      <c r="B31" s="176" t="s">
        <v>29</v>
      </c>
      <c r="C31" s="177" t="s">
        <v>5</v>
      </c>
      <c r="D31" s="177"/>
      <c r="E31" s="64">
        <v>1125</v>
      </c>
      <c r="F31" s="178"/>
      <c r="G31" s="178"/>
      <c r="H31" s="178"/>
    </row>
    <row r="32" spans="1:11" ht="13.5" thickBot="1" x14ac:dyDescent="0.25">
      <c r="B32" s="9"/>
      <c r="C32" s="27" t="s">
        <v>0</v>
      </c>
      <c r="D32" s="27"/>
      <c r="E32" s="28">
        <f>SUM(E30:E31)</f>
        <v>8748.83</v>
      </c>
      <c r="K32" s="3"/>
    </row>
    <row r="33" spans="1:11" x14ac:dyDescent="0.2">
      <c r="B33" s="9"/>
      <c r="C33" s="27"/>
      <c r="D33" s="27"/>
      <c r="E33" s="47"/>
    </row>
    <row r="34" spans="1:11" x14ac:dyDescent="0.2">
      <c r="B34" s="9" t="s">
        <v>108</v>
      </c>
      <c r="C34" s="157" t="s">
        <v>109</v>
      </c>
      <c r="D34" s="27"/>
      <c r="E34" s="156">
        <v>800</v>
      </c>
      <c r="F34" s="40">
        <f>SUM(E32:E34)</f>
        <v>9548.83</v>
      </c>
    </row>
    <row r="35" spans="1:11" ht="12.75" customHeight="1" x14ac:dyDescent="0.45">
      <c r="B35" s="2"/>
      <c r="C35" s="16"/>
      <c r="D35" s="16"/>
      <c r="E35" s="230"/>
      <c r="F35" s="230"/>
      <c r="G35" s="169"/>
      <c r="H35" s="156"/>
      <c r="I35" s="3"/>
    </row>
    <row r="36" spans="1:11" s="23" customFormat="1" ht="6.75" customHeight="1" x14ac:dyDescent="0.2">
      <c r="B36" s="24"/>
      <c r="C36" s="25"/>
      <c r="D36" s="25"/>
      <c r="E36" s="26"/>
      <c r="F36" s="48"/>
      <c r="G36" s="48"/>
      <c r="H36" s="48"/>
      <c r="I36" s="26"/>
    </row>
    <row r="37" spans="1:11" ht="19.5" customHeight="1" x14ac:dyDescent="0.2">
      <c r="A37" s="33"/>
      <c r="B37" s="19" t="s">
        <v>21</v>
      </c>
      <c r="C37" s="34" t="s">
        <v>42</v>
      </c>
      <c r="D37" s="30"/>
      <c r="E37" s="11"/>
      <c r="F37" s="49"/>
      <c r="G37" s="49"/>
      <c r="H37" s="49"/>
      <c r="I37" s="11"/>
    </row>
    <row r="38" spans="1:11" ht="19.5" customHeight="1" x14ac:dyDescent="0.2">
      <c r="B38" s="19" t="s">
        <v>23</v>
      </c>
      <c r="C38" s="231">
        <v>44307</v>
      </c>
      <c r="D38" s="231"/>
      <c r="E38" s="11"/>
      <c r="F38" s="49"/>
      <c r="G38" s="49"/>
      <c r="H38" s="49"/>
      <c r="I38" s="11"/>
    </row>
    <row r="39" spans="1:11" ht="4.5" customHeight="1" x14ac:dyDescent="0.45">
      <c r="B39" s="2"/>
      <c r="C39" s="16"/>
      <c r="D39" s="16"/>
      <c r="E39" s="230"/>
      <c r="F39" s="230"/>
      <c r="G39" s="169"/>
      <c r="H39" s="156"/>
      <c r="I39" s="3"/>
    </row>
    <row r="40" spans="1:11" s="111" customFormat="1" ht="13.5" thickBot="1" x14ac:dyDescent="0.25">
      <c r="B40" s="20" t="s">
        <v>22</v>
      </c>
      <c r="C40" s="39" t="s">
        <v>1</v>
      </c>
      <c r="D40" s="39"/>
      <c r="E40" s="22" t="s">
        <v>2</v>
      </c>
      <c r="F40" s="168"/>
      <c r="G40" s="168"/>
      <c r="H40" s="50"/>
    </row>
    <row r="41" spans="1:11" x14ac:dyDescent="0.2">
      <c r="B41" s="186" t="s">
        <v>25</v>
      </c>
      <c r="C41" s="183" t="s">
        <v>13</v>
      </c>
      <c r="D41" s="35"/>
      <c r="E41" s="180">
        <v>2070.71</v>
      </c>
      <c r="F41" s="53"/>
      <c r="G41" s="51"/>
    </row>
    <row r="42" spans="1:11" x14ac:dyDescent="0.2">
      <c r="B42" s="187" t="s">
        <v>26</v>
      </c>
      <c r="C42" s="184" t="s">
        <v>24</v>
      </c>
      <c r="D42" s="36"/>
      <c r="E42" s="181">
        <v>805.13</v>
      </c>
      <c r="F42" s="53"/>
      <c r="G42" s="51"/>
    </row>
    <row r="43" spans="1:11" x14ac:dyDescent="0.2">
      <c r="B43" s="187" t="s">
        <v>3</v>
      </c>
      <c r="C43" s="184" t="s">
        <v>12</v>
      </c>
      <c r="D43" s="36"/>
      <c r="E43" s="181">
        <v>1003.77</v>
      </c>
      <c r="F43" s="53"/>
      <c r="G43" s="51"/>
    </row>
    <row r="44" spans="1:11" x14ac:dyDescent="0.2">
      <c r="B44" s="188" t="s">
        <v>31</v>
      </c>
      <c r="C44" s="185" t="s">
        <v>11</v>
      </c>
      <c r="D44" s="37"/>
      <c r="E44" s="182">
        <v>1269.22</v>
      </c>
      <c r="F44" s="53"/>
      <c r="G44" s="51"/>
    </row>
    <row r="45" spans="1:11" x14ac:dyDescent="0.2">
      <c r="B45" s="188" t="s">
        <v>69</v>
      </c>
      <c r="C45" s="185" t="s">
        <v>30</v>
      </c>
      <c r="D45" s="37"/>
      <c r="E45" s="182">
        <v>990</v>
      </c>
      <c r="G45" s="51"/>
      <c r="I45" s="213"/>
      <c r="J45" s="213"/>
    </row>
    <row r="46" spans="1:11" x14ac:dyDescent="0.2">
      <c r="B46" s="59" t="s">
        <v>79</v>
      </c>
      <c r="C46" s="15" t="s">
        <v>80</v>
      </c>
      <c r="D46" s="60"/>
      <c r="E46" s="222">
        <v>1485</v>
      </c>
      <c r="G46" s="51"/>
      <c r="I46" s="213"/>
      <c r="J46" s="213"/>
    </row>
    <row r="47" spans="1:11" ht="13.5" thickBot="1" x14ac:dyDescent="0.25">
      <c r="B47" s="61" t="s">
        <v>101</v>
      </c>
      <c r="C47" s="223" t="s">
        <v>147</v>
      </c>
      <c r="D47" s="45"/>
      <c r="E47" s="165">
        <v>247.5</v>
      </c>
      <c r="F47" s="53"/>
      <c r="G47" s="179"/>
      <c r="H47" s="156"/>
    </row>
    <row r="48" spans="1:11" s="3" customFormat="1" ht="13.5" thickBot="1" x14ac:dyDescent="0.25">
      <c r="B48" s="41"/>
      <c r="C48" s="42"/>
      <c r="D48" s="43"/>
      <c r="E48" s="44">
        <f>SUM(E41:E47)</f>
        <v>7871.33</v>
      </c>
      <c r="F48" s="52"/>
      <c r="G48" s="51"/>
      <c r="H48" s="167"/>
      <c r="J48" s="156"/>
      <c r="K48" s="4"/>
    </row>
    <row r="49" spans="1:11" s="175" customFormat="1" ht="13.5" thickBot="1" x14ac:dyDescent="0.25">
      <c r="B49" s="176" t="s">
        <v>29</v>
      </c>
      <c r="C49" s="177" t="s">
        <v>5</v>
      </c>
      <c r="D49" s="177"/>
      <c r="E49" s="64">
        <v>1125</v>
      </c>
      <c r="F49" s="178"/>
      <c r="G49" s="178"/>
      <c r="H49" s="178"/>
    </row>
    <row r="50" spans="1:11" ht="13.5" thickBot="1" x14ac:dyDescent="0.25">
      <c r="B50" s="9"/>
      <c r="C50" s="27" t="s">
        <v>0</v>
      </c>
      <c r="D50" s="27"/>
      <c r="E50" s="28">
        <f>SUM(E48:E49)</f>
        <v>8996.33</v>
      </c>
      <c r="K50" s="3"/>
    </row>
    <row r="51" spans="1:11" x14ac:dyDescent="0.2">
      <c r="B51" s="9"/>
      <c r="C51" s="27"/>
      <c r="D51" s="27"/>
      <c r="E51" s="47"/>
    </row>
    <row r="52" spans="1:11" x14ac:dyDescent="0.2">
      <c r="B52" s="9" t="s">
        <v>108</v>
      </c>
      <c r="C52" s="157" t="s">
        <v>109</v>
      </c>
      <c r="D52" s="27"/>
      <c r="E52" s="156">
        <f>800*1.75</f>
        <v>1400</v>
      </c>
      <c r="F52" s="40">
        <f>SUM(E50:E52)</f>
        <v>10396.33</v>
      </c>
    </row>
    <row r="53" spans="1:11" x14ac:dyDescent="0.2">
      <c r="B53" s="9"/>
      <c r="C53" s="27"/>
      <c r="D53" s="27"/>
      <c r="E53" s="47"/>
    </row>
    <row r="54" spans="1:11" s="23" customFormat="1" ht="6.75" customHeight="1" x14ac:dyDescent="0.2">
      <c r="B54" s="24"/>
      <c r="C54" s="25"/>
      <c r="D54" s="25"/>
      <c r="E54" s="26"/>
      <c r="F54" s="48"/>
      <c r="G54" s="48"/>
      <c r="H54" s="48"/>
      <c r="I54" s="26"/>
    </row>
    <row r="55" spans="1:11" ht="19.5" customHeight="1" x14ac:dyDescent="0.2">
      <c r="A55" s="33"/>
      <c r="B55" s="19" t="s">
        <v>21</v>
      </c>
      <c r="C55" s="34" t="s">
        <v>43</v>
      </c>
      <c r="D55" s="30"/>
      <c r="E55" s="11"/>
      <c r="F55" s="49"/>
      <c r="G55" s="49"/>
      <c r="H55" s="49"/>
      <c r="I55" s="11"/>
    </row>
    <row r="56" spans="1:11" ht="19.5" customHeight="1" x14ac:dyDescent="0.2">
      <c r="B56" s="19" t="s">
        <v>23</v>
      </c>
      <c r="C56" s="231">
        <v>44314</v>
      </c>
      <c r="D56" s="231"/>
      <c r="E56" s="11"/>
      <c r="F56" s="49"/>
      <c r="G56" s="49"/>
      <c r="H56" s="49"/>
      <c r="I56" s="11"/>
    </row>
    <row r="57" spans="1:11" ht="4.5" customHeight="1" x14ac:dyDescent="0.45">
      <c r="B57" s="2"/>
      <c r="C57" s="16"/>
      <c r="D57" s="16"/>
      <c r="E57" s="230"/>
      <c r="F57" s="230"/>
      <c r="G57" s="169"/>
      <c r="H57" s="156"/>
      <c r="I57" s="3"/>
    </row>
    <row r="58" spans="1:11" s="111" customFormat="1" ht="13.5" thickBot="1" x14ac:dyDescent="0.25">
      <c r="B58" s="20" t="s">
        <v>22</v>
      </c>
      <c r="C58" s="39" t="s">
        <v>1</v>
      </c>
      <c r="D58" s="39"/>
      <c r="E58" s="22" t="s">
        <v>2</v>
      </c>
      <c r="F58" s="168"/>
      <c r="G58" s="168"/>
      <c r="H58" s="50"/>
    </row>
    <row r="59" spans="1:11" x14ac:dyDescent="0.2">
      <c r="B59" s="186" t="s">
        <v>25</v>
      </c>
      <c r="C59" s="183" t="s">
        <v>13</v>
      </c>
      <c r="D59" s="35"/>
      <c r="E59" s="180">
        <v>2070.71</v>
      </c>
      <c r="F59" s="53"/>
      <c r="G59" s="51"/>
    </row>
    <row r="60" spans="1:11" x14ac:dyDescent="0.2">
      <c r="B60" s="187" t="s">
        <v>26</v>
      </c>
      <c r="C60" s="184" t="s">
        <v>24</v>
      </c>
      <c r="D60" s="36"/>
      <c r="E60" s="181">
        <v>1005.13</v>
      </c>
      <c r="F60" s="53"/>
      <c r="G60" s="51"/>
    </row>
    <row r="61" spans="1:11" x14ac:dyDescent="0.2">
      <c r="B61" s="187" t="s">
        <v>3</v>
      </c>
      <c r="C61" s="184" t="s">
        <v>12</v>
      </c>
      <c r="D61" s="36"/>
      <c r="E61" s="181">
        <v>1003.77</v>
      </c>
      <c r="F61" s="53"/>
      <c r="G61" s="51"/>
    </row>
    <row r="62" spans="1:11" x14ac:dyDescent="0.2">
      <c r="B62" s="188" t="s">
        <v>31</v>
      </c>
      <c r="C62" s="185" t="s">
        <v>11</v>
      </c>
      <c r="D62" s="37"/>
      <c r="E62" s="182">
        <v>1269.22</v>
      </c>
      <c r="F62" s="53"/>
      <c r="G62" s="51"/>
    </row>
    <row r="63" spans="1:11" x14ac:dyDescent="0.2">
      <c r="B63" s="188" t="s">
        <v>69</v>
      </c>
      <c r="C63" s="185" t="s">
        <v>30</v>
      </c>
      <c r="D63" s="37"/>
      <c r="E63" s="182">
        <v>990</v>
      </c>
      <c r="F63" s="40" t="s">
        <v>148</v>
      </c>
      <c r="G63" s="51"/>
      <c r="I63" s="213"/>
      <c r="J63" s="213"/>
    </row>
    <row r="64" spans="1:11" x14ac:dyDescent="0.2">
      <c r="B64" s="226" t="s">
        <v>79</v>
      </c>
      <c r="C64" s="224" t="s">
        <v>80</v>
      </c>
      <c r="D64" s="60"/>
      <c r="E64" s="222">
        <v>1745.44</v>
      </c>
      <c r="G64" s="51"/>
      <c r="I64" s="213"/>
      <c r="J64" s="213"/>
    </row>
    <row r="65" spans="1:11" ht="13.5" thickBot="1" x14ac:dyDescent="0.25">
      <c r="B65" s="227" t="s">
        <v>101</v>
      </c>
      <c r="C65" s="225" t="s">
        <v>147</v>
      </c>
      <c r="D65" s="45"/>
      <c r="E65" s="165">
        <v>1237.5</v>
      </c>
      <c r="F65" s="53"/>
      <c r="G65" s="179"/>
      <c r="H65" s="156"/>
    </row>
    <row r="66" spans="1:11" s="3" customFormat="1" ht="13.5" thickBot="1" x14ac:dyDescent="0.25">
      <c r="B66" s="41"/>
      <c r="C66" s="42"/>
      <c r="D66" s="43"/>
      <c r="E66" s="44">
        <f>SUM(E59:E65)</f>
        <v>9321.77</v>
      </c>
      <c r="F66" s="52"/>
      <c r="G66" s="51"/>
      <c r="H66" s="167"/>
      <c r="J66" s="156"/>
      <c r="K66" s="4"/>
    </row>
    <row r="67" spans="1:11" s="175" customFormat="1" ht="13.5" thickBot="1" x14ac:dyDescent="0.25">
      <c r="B67" s="176" t="s">
        <v>29</v>
      </c>
      <c r="C67" s="177" t="s">
        <v>5</v>
      </c>
      <c r="D67" s="177"/>
      <c r="E67" s="64">
        <v>1125</v>
      </c>
      <c r="F67" s="178"/>
      <c r="G67" s="178"/>
      <c r="H67" s="178"/>
    </row>
    <row r="68" spans="1:11" ht="13.5" thickBot="1" x14ac:dyDescent="0.25">
      <c r="B68" s="9"/>
      <c r="C68" s="27" t="s">
        <v>0</v>
      </c>
      <c r="D68" s="27"/>
      <c r="E68" s="28">
        <f>SUM(E66:E67)</f>
        <v>10446.77</v>
      </c>
      <c r="K68" s="3"/>
    </row>
    <row r="69" spans="1:11" x14ac:dyDescent="0.2">
      <c r="B69" s="9"/>
      <c r="C69" s="27"/>
      <c r="D69" s="27"/>
      <c r="E69" s="47"/>
    </row>
    <row r="70" spans="1:11" x14ac:dyDescent="0.2">
      <c r="B70" s="9" t="s">
        <v>108</v>
      </c>
      <c r="C70" s="157" t="s">
        <v>109</v>
      </c>
      <c r="D70" s="27"/>
      <c r="E70" s="156">
        <f>800*4.5</f>
        <v>3600</v>
      </c>
      <c r="F70" s="40">
        <f>SUM(E68:E70)</f>
        <v>14046.77</v>
      </c>
    </row>
    <row r="71" spans="1:11" x14ac:dyDescent="0.2">
      <c r="B71" s="9"/>
      <c r="C71" s="27"/>
      <c r="D71" s="27"/>
      <c r="E71" s="47"/>
    </row>
    <row r="72" spans="1:11" s="5" customFormat="1" ht="13.15" customHeight="1" x14ac:dyDescent="0.2">
      <c r="A72" s="13" t="s">
        <v>6</v>
      </c>
      <c r="B72" s="14" t="s">
        <v>7</v>
      </c>
      <c r="C72" s="14"/>
      <c r="D72" s="29"/>
      <c r="E72" s="38"/>
      <c r="F72" s="13" t="s">
        <v>33</v>
      </c>
      <c r="G72" s="170" t="s">
        <v>32</v>
      </c>
      <c r="H72" s="29">
        <v>3853.36</v>
      </c>
      <c r="I72" s="46" t="s">
        <v>145</v>
      </c>
      <c r="K72" s="4"/>
    </row>
    <row r="73" spans="1:11" s="5" customFormat="1" ht="13.15" customHeight="1" x14ac:dyDescent="0.2">
      <c r="A73" s="13" t="s">
        <v>8</v>
      </c>
      <c r="B73" s="14" t="s">
        <v>9</v>
      </c>
      <c r="C73" s="14"/>
      <c r="D73" s="29">
        <v>311.83999999999997</v>
      </c>
      <c r="E73" s="38" t="s">
        <v>145</v>
      </c>
      <c r="F73" s="13" t="s">
        <v>33</v>
      </c>
      <c r="G73" s="170" t="s">
        <v>107</v>
      </c>
      <c r="H73" s="164">
        <v>2000</v>
      </c>
      <c r="I73" s="46" t="s">
        <v>145</v>
      </c>
      <c r="K73" s="4"/>
    </row>
    <row r="74" spans="1:11" s="5" customFormat="1" ht="13.15" customHeight="1" x14ac:dyDescent="0.2">
      <c r="A74" s="13" t="s">
        <v>27</v>
      </c>
      <c r="B74" s="14" t="s">
        <v>28</v>
      </c>
      <c r="C74" s="14"/>
      <c r="D74" s="29">
        <v>619.53</v>
      </c>
      <c r="E74" s="38" t="s">
        <v>145</v>
      </c>
      <c r="F74" s="54" t="s">
        <v>19</v>
      </c>
      <c r="G74" s="170" t="s">
        <v>20</v>
      </c>
      <c r="H74" s="164">
        <v>500</v>
      </c>
      <c r="I74" s="46" t="s">
        <v>145</v>
      </c>
    </row>
    <row r="75" spans="1:11" s="5" customFormat="1" ht="13.15" customHeight="1" x14ac:dyDescent="0.2">
      <c r="A75" s="13" t="s">
        <v>10</v>
      </c>
      <c r="B75" s="14" t="s">
        <v>34</v>
      </c>
      <c r="C75" s="29"/>
      <c r="D75" s="29">
        <v>5000</v>
      </c>
      <c r="E75" s="38" t="s">
        <v>145</v>
      </c>
      <c r="F75" s="54" t="s">
        <v>8</v>
      </c>
      <c r="G75" s="170" t="s">
        <v>14</v>
      </c>
      <c r="H75" s="164">
        <v>12000</v>
      </c>
      <c r="I75" s="46" t="s">
        <v>145</v>
      </c>
    </row>
    <row r="76" spans="1:11" s="5" customFormat="1" ht="13.15" customHeight="1" thickBot="1" x14ac:dyDescent="0.25">
      <c r="A76" s="13" t="s">
        <v>10</v>
      </c>
      <c r="B76" s="14" t="s">
        <v>35</v>
      </c>
      <c r="C76" s="29"/>
      <c r="D76" s="29">
        <v>4000</v>
      </c>
      <c r="E76" s="38" t="s">
        <v>145</v>
      </c>
      <c r="F76" s="55" t="s">
        <v>16</v>
      </c>
      <c r="G76" s="170" t="s">
        <v>15</v>
      </c>
      <c r="H76" s="171">
        <v>12000</v>
      </c>
      <c r="I76" s="46" t="s">
        <v>145</v>
      </c>
      <c r="J76" s="163"/>
    </row>
    <row r="77" spans="1:11" s="5" customFormat="1" ht="13.15" customHeight="1" thickTop="1" thickBot="1" x14ac:dyDescent="0.25">
      <c r="A77" s="13"/>
      <c r="B77" s="14"/>
      <c r="C77" s="29"/>
      <c r="D77" s="29"/>
      <c r="E77" s="38"/>
      <c r="F77" s="56"/>
      <c r="G77" s="170"/>
      <c r="H77" s="172">
        <f>SUM(H71:H76)+SUM(D71:D76)</f>
        <v>40284.729999999996</v>
      </c>
      <c r="I77" s="46"/>
      <c r="J77" s="164"/>
    </row>
    <row r="78" spans="1:11" s="5" customFormat="1" ht="13.15" customHeight="1" thickBot="1" x14ac:dyDescent="0.25">
      <c r="A78" s="13"/>
      <c r="B78" s="14"/>
      <c r="C78" s="29"/>
      <c r="D78" s="29"/>
      <c r="E78" s="38"/>
      <c r="F78" s="56"/>
      <c r="G78" s="173" t="s">
        <v>4</v>
      </c>
      <c r="H78" s="174">
        <f>F69+H77</f>
        <v>40284.729999999996</v>
      </c>
      <c r="I78" s="46"/>
      <c r="J78" s="164"/>
      <c r="K78" s="163"/>
    </row>
    <row r="79" spans="1:11" s="5" customFormat="1" ht="13.15" customHeight="1" x14ac:dyDescent="0.2">
      <c r="A79" s="13"/>
      <c r="B79" s="14"/>
      <c r="C79" s="29"/>
      <c r="D79" s="29"/>
      <c r="E79" s="29"/>
      <c r="F79" s="56"/>
      <c r="G79" s="173"/>
      <c r="H79" s="228"/>
      <c r="I79" s="32"/>
      <c r="J79" s="164"/>
      <c r="K79" s="163"/>
    </row>
    <row r="80" spans="1:11" s="5" customFormat="1" ht="13.15" customHeight="1" x14ac:dyDescent="0.2">
      <c r="B80" s="13"/>
      <c r="C80" s="14"/>
      <c r="D80" s="7"/>
      <c r="E80" s="29"/>
      <c r="F80" s="57"/>
      <c r="G80" s="57"/>
      <c r="H80" s="57"/>
      <c r="I80" s="32"/>
      <c r="J80" s="164"/>
      <c r="K80" s="163"/>
    </row>
    <row r="81" spans="1:11" s="5" customFormat="1" ht="13.15" customHeight="1" x14ac:dyDescent="0.2">
      <c r="B81" s="13"/>
      <c r="C81" s="14"/>
      <c r="D81" s="6"/>
      <c r="E81" s="7"/>
      <c r="F81" s="57"/>
      <c r="G81" s="57"/>
      <c r="H81" s="57"/>
      <c r="I81" s="32"/>
      <c r="J81" s="164"/>
      <c r="K81" s="163"/>
    </row>
    <row r="82" spans="1:11" s="5" customFormat="1" ht="13.15" customHeight="1" x14ac:dyDescent="0.2">
      <c r="A82" s="7"/>
      <c r="B82" s="8"/>
      <c r="C82" s="7"/>
      <c r="D82" s="6"/>
      <c r="E82" s="7"/>
      <c r="F82" s="57"/>
      <c r="G82" s="57"/>
      <c r="H82" s="57"/>
      <c r="I82" s="32"/>
      <c r="J82" s="164"/>
      <c r="K82" s="163"/>
    </row>
    <row r="83" spans="1:11" s="5" customFormat="1" ht="13.15" customHeight="1" x14ac:dyDescent="0.2">
      <c r="A83" s="7"/>
      <c r="B83" s="8"/>
      <c r="C83" s="6"/>
      <c r="D83" s="6"/>
      <c r="E83" s="7"/>
      <c r="F83" s="57"/>
      <c r="G83" s="57"/>
      <c r="H83" s="57"/>
      <c r="I83" s="32"/>
      <c r="J83" s="163"/>
      <c r="K83" s="163"/>
    </row>
    <row r="84" spans="1:11" s="5" customFormat="1" ht="13.15" customHeight="1" x14ac:dyDescent="0.2">
      <c r="A84" s="7"/>
      <c r="B84" s="8"/>
      <c r="C84" s="6"/>
      <c r="D84" s="6"/>
      <c r="E84" s="7"/>
      <c r="F84" s="57"/>
      <c r="G84" s="57"/>
      <c r="H84" s="57"/>
      <c r="I84" s="32"/>
      <c r="J84" s="163"/>
      <c r="K84" s="163"/>
    </row>
    <row r="85" spans="1:11" s="5" customFormat="1" ht="13.15" customHeight="1" x14ac:dyDescent="0.2">
      <c r="A85" s="7"/>
      <c r="B85" s="8"/>
      <c r="C85" s="6"/>
      <c r="D85" s="6"/>
      <c r="E85" s="7"/>
      <c r="F85" s="57"/>
      <c r="G85" s="57"/>
      <c r="H85" s="57"/>
      <c r="I85" s="32"/>
      <c r="K85" s="163"/>
    </row>
    <row r="86" spans="1:11" s="7" customFormat="1" x14ac:dyDescent="0.2">
      <c r="B86" s="8"/>
      <c r="C86" s="6"/>
      <c r="F86" s="57"/>
      <c r="G86" s="57"/>
      <c r="H86" s="57"/>
      <c r="K86" s="163"/>
    </row>
    <row r="87" spans="1:11" s="7" customFormat="1" x14ac:dyDescent="0.2">
      <c r="B87" s="8"/>
      <c r="C87" s="6"/>
      <c r="F87" s="57"/>
      <c r="G87" s="57"/>
      <c r="H87" s="57"/>
      <c r="K87" s="5"/>
    </row>
    <row r="88" spans="1:11" s="7" customFormat="1" ht="12" x14ac:dyDescent="0.2">
      <c r="B88" s="8"/>
      <c r="C88" s="6"/>
      <c r="F88" s="57"/>
      <c r="G88" s="57"/>
      <c r="H88" s="57"/>
    </row>
    <row r="89" spans="1:11" s="7" customFormat="1" ht="12" x14ac:dyDescent="0.2">
      <c r="B89" s="8"/>
      <c r="F89" s="57"/>
      <c r="G89" s="57"/>
      <c r="H89" s="57"/>
    </row>
    <row r="90" spans="1:11" s="7" customFormat="1" ht="12" x14ac:dyDescent="0.2">
      <c r="B90" s="8"/>
      <c r="F90" s="57"/>
      <c r="G90" s="57"/>
      <c r="H90" s="57"/>
    </row>
    <row r="91" spans="1:11" s="7" customFormat="1" ht="12" x14ac:dyDescent="0.2">
      <c r="B91" s="8"/>
      <c r="F91" s="57"/>
      <c r="G91" s="57"/>
      <c r="H91" s="57"/>
    </row>
    <row r="92" spans="1:11" s="7" customFormat="1" x14ac:dyDescent="0.2">
      <c r="B92" s="8"/>
      <c r="D92" s="4"/>
      <c r="F92" s="57"/>
      <c r="G92" s="57"/>
      <c r="H92" s="57"/>
    </row>
    <row r="93" spans="1:11" s="7" customFormat="1" x14ac:dyDescent="0.2">
      <c r="B93" s="8"/>
      <c r="D93" s="4"/>
      <c r="F93" s="40"/>
      <c r="G93" s="40"/>
      <c r="H93" s="40"/>
    </row>
    <row r="94" spans="1:11" s="7" customFormat="1" x14ac:dyDescent="0.2">
      <c r="B94" s="8"/>
      <c r="D94" s="4"/>
      <c r="E94" s="4"/>
      <c r="F94" s="40"/>
      <c r="G94" s="40"/>
      <c r="H94" s="40"/>
    </row>
    <row r="95" spans="1:11" s="7" customFormat="1" x14ac:dyDescent="0.2">
      <c r="B95" s="10"/>
      <c r="C95" s="4"/>
      <c r="D95" s="4"/>
      <c r="E95" s="4"/>
      <c r="F95" s="40"/>
      <c r="G95" s="40"/>
      <c r="H95" s="40"/>
    </row>
    <row r="96" spans="1:11" s="7" customFormat="1" x14ac:dyDescent="0.2">
      <c r="B96" s="10"/>
      <c r="C96" s="4"/>
      <c r="D96" s="4"/>
      <c r="E96" s="4"/>
      <c r="F96" s="40"/>
      <c r="G96" s="40"/>
      <c r="H96" s="40"/>
    </row>
    <row r="97" spans="1:11" s="7" customFormat="1" x14ac:dyDescent="0.2">
      <c r="B97" s="10"/>
      <c r="C97" s="4"/>
      <c r="D97" s="4"/>
      <c r="E97" s="4"/>
      <c r="F97" s="40"/>
      <c r="G97" s="40"/>
      <c r="H97" s="40"/>
    </row>
    <row r="98" spans="1:11" s="7" customFormat="1" x14ac:dyDescent="0.2">
      <c r="B98" s="10"/>
      <c r="C98" s="4"/>
      <c r="D98" s="4"/>
      <c r="E98" s="4"/>
      <c r="F98" s="40"/>
      <c r="G98" s="40"/>
      <c r="H98" s="40"/>
    </row>
    <row r="99" spans="1:11" s="7" customFormat="1" x14ac:dyDescent="0.2">
      <c r="A99" s="4"/>
      <c r="B99" s="10"/>
      <c r="C99" s="4"/>
      <c r="D99" s="4"/>
      <c r="E99" s="4"/>
      <c r="F99" s="40"/>
      <c r="G99" s="40"/>
      <c r="H99" s="40"/>
      <c r="I99" s="4"/>
    </row>
    <row r="100" spans="1:11" s="7" customFormat="1" x14ac:dyDescent="0.2">
      <c r="A100" s="4"/>
      <c r="B100" s="10"/>
      <c r="C100" s="4"/>
      <c r="D100" s="4"/>
      <c r="E100" s="4"/>
      <c r="F100" s="40"/>
      <c r="G100" s="40"/>
      <c r="H100" s="40"/>
      <c r="I100" s="4"/>
    </row>
    <row r="101" spans="1:11" s="7" customFormat="1" x14ac:dyDescent="0.2">
      <c r="A101" s="4"/>
      <c r="B101" s="10"/>
      <c r="C101" s="4"/>
      <c r="D101" s="4"/>
      <c r="E101" s="4"/>
      <c r="F101" s="40"/>
      <c r="G101" s="40"/>
      <c r="H101" s="40"/>
      <c r="I101" s="4"/>
    </row>
    <row r="102" spans="1:11" s="7" customFormat="1" x14ac:dyDescent="0.2">
      <c r="A102" s="4"/>
      <c r="B102" s="10"/>
      <c r="C102" s="4"/>
      <c r="D102" s="4"/>
      <c r="E102" s="4"/>
      <c r="F102" s="40"/>
      <c r="G102" s="40"/>
      <c r="H102" s="40"/>
      <c r="I102" s="4"/>
    </row>
    <row r="103" spans="1:11" x14ac:dyDescent="0.2">
      <c r="K103" s="7"/>
    </row>
    <row r="104" spans="1:11" x14ac:dyDescent="0.2">
      <c r="K104" s="7"/>
    </row>
  </sheetData>
  <mergeCells count="11">
    <mergeCell ref="E35:F35"/>
    <mergeCell ref="C38:D38"/>
    <mergeCell ref="E39:F39"/>
    <mergeCell ref="C56:D56"/>
    <mergeCell ref="E57:F57"/>
    <mergeCell ref="E22:F22"/>
    <mergeCell ref="A1:J1"/>
    <mergeCell ref="C4:D4"/>
    <mergeCell ref="E5:F5"/>
    <mergeCell ref="E18:F18"/>
    <mergeCell ref="C21:D2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zoomScaleNormal="100" workbookViewId="0">
      <selection activeCell="H77" sqref="H77"/>
    </sheetView>
  </sheetViews>
  <sheetFormatPr defaultColWidth="8.85546875" defaultRowHeight="12.75" x14ac:dyDescent="0.2"/>
  <cols>
    <col min="1" max="1" width="8.5703125" style="4" customWidth="1"/>
    <col min="2" max="2" width="12" style="10" customWidth="1"/>
    <col min="3" max="3" width="10.5703125" style="4" customWidth="1"/>
    <col min="4" max="4" width="14.42578125" style="4" customWidth="1"/>
    <col min="5" max="5" width="10.5703125" style="4" customWidth="1"/>
    <col min="6" max="6" width="12" style="40" customWidth="1"/>
    <col min="7" max="7" width="14.85546875" style="40" customWidth="1"/>
    <col min="8" max="8" width="12.7109375" style="40" customWidth="1"/>
    <col min="9" max="9" width="3.28515625" style="4" customWidth="1"/>
    <col min="10" max="10" width="10.42578125" style="4" customWidth="1"/>
    <col min="11" max="16384" width="8.85546875" style="4"/>
  </cols>
  <sheetData>
    <row r="1" spans="1:11" s="1" customFormat="1" ht="24" customHeight="1" x14ac:dyDescent="0.2">
      <c r="A1" s="229" t="s">
        <v>149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23" customFormat="1" ht="6.75" customHeight="1" x14ac:dyDescent="0.2">
      <c r="B2" s="24"/>
      <c r="C2" s="25"/>
      <c r="D2" s="25"/>
      <c r="E2" s="26"/>
      <c r="F2" s="48"/>
      <c r="G2" s="48"/>
      <c r="H2" s="48"/>
      <c r="I2" s="26"/>
    </row>
    <row r="3" spans="1:11" ht="19.5" customHeight="1" x14ac:dyDescent="0.2">
      <c r="A3" s="33"/>
      <c r="B3" s="19" t="s">
        <v>21</v>
      </c>
      <c r="C3" s="34" t="s">
        <v>44</v>
      </c>
      <c r="D3" s="30"/>
      <c r="E3" s="11"/>
      <c r="F3" s="49"/>
      <c r="G3" s="49"/>
      <c r="H3" s="49"/>
      <c r="I3" s="11"/>
    </row>
    <row r="4" spans="1:11" ht="19.5" customHeight="1" x14ac:dyDescent="0.2">
      <c r="B4" s="19" t="s">
        <v>23</v>
      </c>
      <c r="C4" s="231">
        <v>44321</v>
      </c>
      <c r="D4" s="231"/>
      <c r="E4" s="11"/>
      <c r="F4" s="49"/>
      <c r="G4" s="49"/>
      <c r="H4" s="49"/>
      <c r="I4" s="11"/>
    </row>
    <row r="5" spans="1:11" ht="4.5" customHeight="1" x14ac:dyDescent="0.45">
      <c r="B5" s="2"/>
      <c r="C5" s="16"/>
      <c r="D5" s="16"/>
      <c r="E5" s="230"/>
      <c r="F5" s="230"/>
      <c r="G5" s="169"/>
      <c r="H5" s="156"/>
      <c r="I5" s="3"/>
    </row>
    <row r="6" spans="1:11" s="111" customFormat="1" ht="13.5" thickBot="1" x14ac:dyDescent="0.25">
      <c r="B6" s="20" t="s">
        <v>22</v>
      </c>
      <c r="C6" s="39" t="s">
        <v>1</v>
      </c>
      <c r="D6" s="39"/>
      <c r="E6" s="22" t="s">
        <v>2</v>
      </c>
      <c r="F6" s="168"/>
      <c r="G6" s="168"/>
      <c r="H6" s="50"/>
    </row>
    <row r="7" spans="1:11" x14ac:dyDescent="0.2">
      <c r="B7" s="186" t="s">
        <v>25</v>
      </c>
      <c r="C7" s="183" t="s">
        <v>13</v>
      </c>
      <c r="D7" s="35"/>
      <c r="E7" s="180">
        <v>2070.71</v>
      </c>
      <c r="F7" s="53"/>
      <c r="G7" s="51"/>
    </row>
    <row r="8" spans="1:11" x14ac:dyDescent="0.2">
      <c r="B8" s="187" t="s">
        <v>26</v>
      </c>
      <c r="C8" s="184" t="s">
        <v>24</v>
      </c>
      <c r="D8" s="36"/>
      <c r="E8" s="181">
        <v>805.13</v>
      </c>
      <c r="F8" s="53"/>
      <c r="G8" s="51"/>
    </row>
    <row r="9" spans="1:11" x14ac:dyDescent="0.2">
      <c r="B9" s="187" t="s">
        <v>3</v>
      </c>
      <c r="C9" s="184" t="s">
        <v>12</v>
      </c>
      <c r="D9" s="36"/>
      <c r="E9" s="181">
        <v>1003.77</v>
      </c>
      <c r="F9" s="53"/>
      <c r="G9" s="51"/>
    </row>
    <row r="10" spans="1:11" x14ac:dyDescent="0.2">
      <c r="B10" s="188" t="s">
        <v>31</v>
      </c>
      <c r="C10" s="185" t="s">
        <v>11</v>
      </c>
      <c r="D10" s="37"/>
      <c r="E10" s="182">
        <v>1269.22</v>
      </c>
      <c r="F10" s="53"/>
      <c r="G10" s="51"/>
    </row>
    <row r="11" spans="1:11" x14ac:dyDescent="0.2">
      <c r="B11" s="188" t="s">
        <v>69</v>
      </c>
      <c r="C11" s="185" t="s">
        <v>30</v>
      </c>
      <c r="D11" s="37"/>
      <c r="E11" s="182">
        <v>990</v>
      </c>
      <c r="F11" s="40" t="s">
        <v>148</v>
      </c>
      <c r="G11" s="51"/>
      <c r="I11" s="213"/>
      <c r="J11" s="213"/>
    </row>
    <row r="12" spans="1:11" x14ac:dyDescent="0.2">
      <c r="B12" s="188" t="s">
        <v>79</v>
      </c>
      <c r="C12" s="185" t="s">
        <v>80</v>
      </c>
      <c r="D12" s="60"/>
      <c r="E12" s="222">
        <v>1485</v>
      </c>
      <c r="G12" s="51"/>
      <c r="I12" s="213"/>
      <c r="J12" s="213"/>
    </row>
    <row r="13" spans="1:11" ht="13.5" thickBot="1" x14ac:dyDescent="0.25">
      <c r="B13" s="61" t="s">
        <v>101</v>
      </c>
      <c r="C13" s="63" t="s">
        <v>147</v>
      </c>
      <c r="D13" s="45"/>
      <c r="E13" s="165">
        <v>1237.5</v>
      </c>
      <c r="F13" s="53"/>
      <c r="G13" s="179"/>
      <c r="H13" s="156"/>
    </row>
    <row r="14" spans="1:11" s="3" customFormat="1" ht="13.5" thickBot="1" x14ac:dyDescent="0.25">
      <c r="B14" s="41"/>
      <c r="C14" s="42"/>
      <c r="D14" s="43"/>
      <c r="E14" s="44">
        <f>SUM(E7:E13)</f>
        <v>8861.33</v>
      </c>
      <c r="F14" s="52"/>
      <c r="G14" s="51"/>
      <c r="H14" s="167"/>
      <c r="J14" s="156"/>
      <c r="K14" s="4"/>
    </row>
    <row r="15" spans="1:11" s="175" customFormat="1" ht="13.5" thickBot="1" x14ac:dyDescent="0.25">
      <c r="B15" s="176" t="s">
        <v>29</v>
      </c>
      <c r="C15" s="177" t="s">
        <v>5</v>
      </c>
      <c r="D15" s="177"/>
      <c r="E15" s="64">
        <v>1125</v>
      </c>
      <c r="F15" s="178"/>
      <c r="G15" s="178"/>
      <c r="H15" s="178"/>
    </row>
    <row r="16" spans="1:11" ht="13.5" thickBot="1" x14ac:dyDescent="0.25">
      <c r="B16" s="9"/>
      <c r="C16" s="27" t="s">
        <v>0</v>
      </c>
      <c r="D16" s="27"/>
      <c r="E16" s="28">
        <f>SUM(E14:E15)</f>
        <v>9986.33</v>
      </c>
      <c r="K16" s="3"/>
    </row>
    <row r="17" spans="1:11" x14ac:dyDescent="0.2">
      <c r="B17" s="9"/>
      <c r="C17" s="27"/>
      <c r="D17" s="27"/>
      <c r="E17" s="47"/>
    </row>
    <row r="18" spans="1:11" x14ac:dyDescent="0.2">
      <c r="B18" s="9" t="s">
        <v>108</v>
      </c>
      <c r="C18" s="157" t="s">
        <v>109</v>
      </c>
      <c r="D18" s="27"/>
      <c r="E18" s="156">
        <f>800*3</f>
        <v>2400</v>
      </c>
      <c r="F18" s="40">
        <f>SUM(E16:E18)</f>
        <v>12386.33</v>
      </c>
    </row>
    <row r="19" spans="1:11" ht="12.75" customHeight="1" x14ac:dyDescent="0.45">
      <c r="B19" s="2"/>
      <c r="C19" s="16"/>
      <c r="D19" s="16"/>
      <c r="E19" s="230"/>
      <c r="F19" s="230"/>
      <c r="G19" s="169"/>
      <c r="H19" s="156"/>
      <c r="I19" s="3"/>
    </row>
    <row r="20" spans="1:11" s="23" customFormat="1" ht="6.75" customHeight="1" x14ac:dyDescent="0.2">
      <c r="B20" s="24"/>
      <c r="C20" s="25"/>
      <c r="D20" s="25"/>
      <c r="E20" s="26"/>
      <c r="F20" s="48"/>
      <c r="G20" s="48"/>
      <c r="H20" s="48"/>
      <c r="I20" s="26"/>
    </row>
    <row r="21" spans="1:11" ht="19.5" customHeight="1" x14ac:dyDescent="0.2">
      <c r="A21" s="33"/>
      <c r="B21" s="19" t="s">
        <v>21</v>
      </c>
      <c r="C21" s="34" t="s">
        <v>45</v>
      </c>
      <c r="D21" s="30"/>
      <c r="E21" s="11"/>
      <c r="F21" s="49"/>
      <c r="G21" s="49"/>
      <c r="H21" s="49"/>
      <c r="I21" s="11"/>
    </row>
    <row r="22" spans="1:11" ht="19.5" customHeight="1" x14ac:dyDescent="0.2">
      <c r="B22" s="19" t="s">
        <v>23</v>
      </c>
      <c r="C22" s="231">
        <v>44328</v>
      </c>
      <c r="D22" s="231"/>
      <c r="E22" s="11"/>
      <c r="F22" s="49"/>
      <c r="G22" s="49"/>
      <c r="H22" s="49"/>
      <c r="I22" s="11"/>
    </row>
    <row r="23" spans="1:11" ht="4.5" customHeight="1" x14ac:dyDescent="0.45">
      <c r="B23" s="2"/>
      <c r="C23" s="16"/>
      <c r="D23" s="16"/>
      <c r="E23" s="230"/>
      <c r="F23" s="230"/>
      <c r="G23" s="169"/>
      <c r="H23" s="156"/>
      <c r="I23" s="3"/>
    </row>
    <row r="24" spans="1:11" s="111" customFormat="1" ht="12.75" customHeight="1" thickBot="1" x14ac:dyDescent="0.25">
      <c r="B24" s="20" t="s">
        <v>22</v>
      </c>
      <c r="C24" s="39" t="s">
        <v>1</v>
      </c>
      <c r="D24" s="39"/>
      <c r="E24" s="22" t="s">
        <v>2</v>
      </c>
      <c r="F24" s="168"/>
      <c r="G24" s="168"/>
      <c r="H24" s="50"/>
    </row>
    <row r="25" spans="1:11" x14ac:dyDescent="0.2">
      <c r="B25" s="186" t="s">
        <v>25</v>
      </c>
      <c r="C25" s="183" t="s">
        <v>13</v>
      </c>
      <c r="D25" s="35"/>
      <c r="E25" s="180">
        <v>2070.71</v>
      </c>
      <c r="F25" s="53"/>
      <c r="G25" s="51"/>
    </row>
    <row r="26" spans="1:11" x14ac:dyDescent="0.2">
      <c r="B26" s="187" t="s">
        <v>26</v>
      </c>
      <c r="C26" s="184" t="s">
        <v>24</v>
      </c>
      <c r="D26" s="36"/>
      <c r="E26" s="181">
        <v>1005.13</v>
      </c>
      <c r="F26" s="53"/>
      <c r="G26" s="51"/>
    </row>
    <row r="27" spans="1:11" x14ac:dyDescent="0.2">
      <c r="B27" s="187" t="s">
        <v>3</v>
      </c>
      <c r="C27" s="184" t="s">
        <v>12</v>
      </c>
      <c r="D27" s="36"/>
      <c r="E27" s="181">
        <v>1003.77</v>
      </c>
      <c r="F27" s="53"/>
      <c r="G27" s="51"/>
    </row>
    <row r="28" spans="1:11" x14ac:dyDescent="0.2">
      <c r="B28" s="188" t="s">
        <v>31</v>
      </c>
      <c r="C28" s="185" t="s">
        <v>11</v>
      </c>
      <c r="D28" s="37"/>
      <c r="E28" s="182">
        <v>1269.22</v>
      </c>
      <c r="F28" s="53"/>
      <c r="G28" s="51"/>
    </row>
    <row r="29" spans="1:11" x14ac:dyDescent="0.2">
      <c r="B29" s="188" t="s">
        <v>69</v>
      </c>
      <c r="C29" s="185" t="s">
        <v>30</v>
      </c>
      <c r="D29" s="37"/>
      <c r="E29" s="182">
        <v>990</v>
      </c>
      <c r="G29" s="51"/>
      <c r="I29" s="213"/>
      <c r="J29" s="213"/>
    </row>
    <row r="30" spans="1:11" x14ac:dyDescent="0.2">
      <c r="B30" s="188" t="s">
        <v>79</v>
      </c>
      <c r="C30" s="185" t="s">
        <v>80</v>
      </c>
      <c r="D30" s="60"/>
      <c r="E30" s="222">
        <v>1485</v>
      </c>
      <c r="G30" s="51"/>
      <c r="I30" s="213"/>
      <c r="J30" s="213"/>
    </row>
    <row r="31" spans="1:11" ht="13.5" thickBot="1" x14ac:dyDescent="0.25">
      <c r="B31" s="61" t="s">
        <v>101</v>
      </c>
      <c r="C31" s="63" t="s">
        <v>147</v>
      </c>
      <c r="D31" s="45"/>
      <c r="E31" s="165">
        <v>1237.5</v>
      </c>
      <c r="F31" s="53"/>
      <c r="G31" s="179"/>
      <c r="H31" s="156"/>
    </row>
    <row r="32" spans="1:11" s="3" customFormat="1" ht="13.5" thickBot="1" x14ac:dyDescent="0.25">
      <c r="B32" s="41"/>
      <c r="C32" s="42"/>
      <c r="D32" s="43"/>
      <c r="E32" s="44">
        <f>SUM(E25:E31)</f>
        <v>9061.33</v>
      </c>
      <c r="F32" s="52"/>
      <c r="G32" s="51"/>
      <c r="H32" s="167"/>
      <c r="J32" s="156"/>
      <c r="K32" s="4"/>
    </row>
    <row r="33" spans="1:11" s="175" customFormat="1" ht="13.5" thickBot="1" x14ac:dyDescent="0.25">
      <c r="B33" s="176" t="s">
        <v>29</v>
      </c>
      <c r="C33" s="177" t="s">
        <v>5</v>
      </c>
      <c r="D33" s="177"/>
      <c r="E33" s="64">
        <v>1125</v>
      </c>
      <c r="F33" s="178"/>
      <c r="G33" s="178"/>
      <c r="H33" s="178"/>
    </row>
    <row r="34" spans="1:11" ht="13.5" thickBot="1" x14ac:dyDescent="0.25">
      <c r="B34" s="9"/>
      <c r="C34" s="27" t="s">
        <v>0</v>
      </c>
      <c r="D34" s="27"/>
      <c r="E34" s="28">
        <f>SUM(E32:E33)</f>
        <v>10186.33</v>
      </c>
      <c r="K34" s="3"/>
    </row>
    <row r="35" spans="1:11" x14ac:dyDescent="0.2">
      <c r="B35" s="9"/>
      <c r="C35" s="27"/>
      <c r="D35" s="27"/>
      <c r="E35" s="47"/>
    </row>
    <row r="36" spans="1:11" x14ac:dyDescent="0.2">
      <c r="B36" s="9" t="s">
        <v>108</v>
      </c>
      <c r="C36" s="157" t="s">
        <v>109</v>
      </c>
      <c r="D36" s="27"/>
      <c r="E36" s="156">
        <f>800*5</f>
        <v>4000</v>
      </c>
      <c r="F36" s="40">
        <f>SUM(E34:E36)</f>
        <v>14186.33</v>
      </c>
    </row>
    <row r="37" spans="1:11" x14ac:dyDescent="0.2">
      <c r="B37" s="9"/>
      <c r="C37" s="157" t="s">
        <v>150</v>
      </c>
      <c r="D37" s="27"/>
      <c r="E37" s="156">
        <v>710.33</v>
      </c>
    </row>
    <row r="38" spans="1:11" ht="12.75" customHeight="1" x14ac:dyDescent="0.45">
      <c r="B38" s="2"/>
      <c r="C38" s="16"/>
      <c r="D38" s="16"/>
      <c r="E38" s="230"/>
      <c r="F38" s="230"/>
      <c r="G38" s="169"/>
      <c r="H38" s="156"/>
      <c r="I38" s="3"/>
    </row>
    <row r="39" spans="1:11" s="23" customFormat="1" ht="6.75" customHeight="1" x14ac:dyDescent="0.2">
      <c r="B39" s="24"/>
      <c r="C39" s="25"/>
      <c r="D39" s="25"/>
      <c r="E39" s="26"/>
      <c r="F39" s="48"/>
      <c r="G39" s="48"/>
      <c r="H39" s="48"/>
      <c r="I39" s="26"/>
    </row>
    <row r="40" spans="1:11" ht="19.5" customHeight="1" x14ac:dyDescent="0.2">
      <c r="A40" s="33"/>
      <c r="B40" s="19" t="s">
        <v>21</v>
      </c>
      <c r="C40" s="34" t="s">
        <v>46</v>
      </c>
      <c r="D40" s="30"/>
      <c r="E40" s="11"/>
      <c r="F40" s="49"/>
      <c r="G40" s="49"/>
      <c r="H40" s="49"/>
      <c r="I40" s="11"/>
    </row>
    <row r="41" spans="1:11" ht="19.5" customHeight="1" x14ac:dyDescent="0.2">
      <c r="B41" s="19" t="s">
        <v>23</v>
      </c>
      <c r="C41" s="231">
        <v>44335</v>
      </c>
      <c r="D41" s="231"/>
      <c r="E41" s="11"/>
      <c r="F41" s="49"/>
      <c r="G41" s="49"/>
      <c r="H41" s="49"/>
      <c r="I41" s="11"/>
    </row>
    <row r="42" spans="1:11" ht="4.5" customHeight="1" x14ac:dyDescent="0.45">
      <c r="B42" s="2"/>
      <c r="C42" s="16"/>
      <c r="D42" s="16"/>
      <c r="E42" s="230"/>
      <c r="F42" s="230"/>
      <c r="G42" s="169"/>
      <c r="H42" s="156"/>
      <c r="I42" s="3"/>
    </row>
    <row r="43" spans="1:11" s="111" customFormat="1" ht="13.5" thickBot="1" x14ac:dyDescent="0.25">
      <c r="B43" s="20" t="s">
        <v>22</v>
      </c>
      <c r="C43" s="39" t="s">
        <v>1</v>
      </c>
      <c r="D43" s="39"/>
      <c r="E43" s="22" t="s">
        <v>2</v>
      </c>
      <c r="F43" s="168"/>
      <c r="G43" s="168"/>
      <c r="H43" s="50"/>
    </row>
    <row r="44" spans="1:11" x14ac:dyDescent="0.2">
      <c r="B44" s="186" t="s">
        <v>25</v>
      </c>
      <c r="C44" s="183" t="s">
        <v>13</v>
      </c>
      <c r="D44" s="35"/>
      <c r="E44" s="180">
        <v>2070.71</v>
      </c>
      <c r="F44" s="53"/>
      <c r="G44" s="51"/>
    </row>
    <row r="45" spans="1:11" x14ac:dyDescent="0.2">
      <c r="B45" s="187" t="s">
        <v>26</v>
      </c>
      <c r="C45" s="184" t="s">
        <v>24</v>
      </c>
      <c r="D45" s="36"/>
      <c r="E45" s="181">
        <v>1005.13</v>
      </c>
      <c r="F45" s="53"/>
      <c r="G45" s="51"/>
    </row>
    <row r="46" spans="1:11" x14ac:dyDescent="0.2">
      <c r="B46" s="187" t="s">
        <v>3</v>
      </c>
      <c r="C46" s="184" t="s">
        <v>12</v>
      </c>
      <c r="D46" s="36"/>
      <c r="E46" s="181">
        <v>1003.77</v>
      </c>
      <c r="F46" s="53"/>
      <c r="G46" s="51"/>
    </row>
    <row r="47" spans="1:11" x14ac:dyDescent="0.2">
      <c r="B47" s="188" t="s">
        <v>31</v>
      </c>
      <c r="C47" s="185" t="s">
        <v>11</v>
      </c>
      <c r="D47" s="37"/>
      <c r="E47" s="182">
        <v>1269.22</v>
      </c>
      <c r="F47" s="53"/>
      <c r="G47" s="51"/>
    </row>
    <row r="48" spans="1:11" x14ac:dyDescent="0.2">
      <c r="B48" s="188" t="s">
        <v>69</v>
      </c>
      <c r="C48" s="185" t="s">
        <v>30</v>
      </c>
      <c r="D48" s="37"/>
      <c r="E48" s="182">
        <v>990</v>
      </c>
      <c r="G48" s="51"/>
      <c r="I48" s="213"/>
      <c r="J48" s="213"/>
    </row>
    <row r="49" spans="1:11" x14ac:dyDescent="0.2">
      <c r="B49" s="59" t="s">
        <v>79</v>
      </c>
      <c r="C49" s="15" t="s">
        <v>80</v>
      </c>
      <c r="D49" s="60"/>
      <c r="E49" s="222">
        <v>1485</v>
      </c>
      <c r="G49" s="51"/>
      <c r="I49" s="213"/>
      <c r="J49" s="213"/>
    </row>
    <row r="50" spans="1:11" ht="13.5" thickBot="1" x14ac:dyDescent="0.25">
      <c r="B50" s="61" t="s">
        <v>101</v>
      </c>
      <c r="C50" s="223" t="s">
        <v>147</v>
      </c>
      <c r="D50" s="45"/>
      <c r="E50" s="165">
        <v>1237.5</v>
      </c>
      <c r="F50" s="53"/>
      <c r="G50" s="179"/>
      <c r="H50" s="156"/>
    </row>
    <row r="51" spans="1:11" s="3" customFormat="1" ht="13.5" thickBot="1" x14ac:dyDescent="0.25">
      <c r="B51" s="41"/>
      <c r="C51" s="42"/>
      <c r="D51" s="43"/>
      <c r="E51" s="44">
        <f>SUM(E44:E50)</f>
        <v>9061.33</v>
      </c>
      <c r="F51" s="52"/>
      <c r="G51" s="51"/>
      <c r="H51" s="167"/>
      <c r="J51" s="156"/>
      <c r="K51" s="4"/>
    </row>
    <row r="52" spans="1:11" s="175" customFormat="1" ht="13.5" thickBot="1" x14ac:dyDescent="0.25">
      <c r="B52" s="176" t="s">
        <v>29</v>
      </c>
      <c r="C52" s="177" t="s">
        <v>5</v>
      </c>
      <c r="D52" s="177"/>
      <c r="E52" s="64">
        <v>1125</v>
      </c>
      <c r="F52" s="178"/>
      <c r="G52" s="178"/>
      <c r="H52" s="178"/>
    </row>
    <row r="53" spans="1:11" ht="13.5" thickBot="1" x14ac:dyDescent="0.25">
      <c r="B53" s="9"/>
      <c r="C53" s="27" t="s">
        <v>0</v>
      </c>
      <c r="D53" s="27"/>
      <c r="E53" s="28">
        <f>SUM(E51:E52)</f>
        <v>10186.33</v>
      </c>
      <c r="K53" s="3"/>
    </row>
    <row r="54" spans="1:11" x14ac:dyDescent="0.2">
      <c r="B54" s="9"/>
      <c r="C54" s="27"/>
      <c r="D54" s="27"/>
      <c r="E54" s="47"/>
    </row>
    <row r="55" spans="1:11" x14ac:dyDescent="0.2">
      <c r="B55" s="9" t="s">
        <v>108</v>
      </c>
      <c r="C55" s="157" t="s">
        <v>109</v>
      </c>
      <c r="D55" s="27"/>
      <c r="E55" s="156">
        <f>800*4</f>
        <v>3200</v>
      </c>
      <c r="F55" s="40">
        <f>SUM(E53:E55)</f>
        <v>13386.33</v>
      </c>
    </row>
    <row r="56" spans="1:11" x14ac:dyDescent="0.2">
      <c r="B56" s="9"/>
      <c r="C56" s="27"/>
      <c r="D56" s="27"/>
      <c r="E56" s="47"/>
    </row>
    <row r="57" spans="1:11" s="23" customFormat="1" ht="6.75" customHeight="1" x14ac:dyDescent="0.2">
      <c r="B57" s="24"/>
      <c r="C57" s="25"/>
      <c r="D57" s="25"/>
      <c r="E57" s="26"/>
      <c r="F57" s="48"/>
      <c r="G57" s="48"/>
      <c r="H57" s="48"/>
      <c r="I57" s="26"/>
    </row>
    <row r="58" spans="1:11" ht="19.5" customHeight="1" x14ac:dyDescent="0.2">
      <c r="A58" s="33"/>
      <c r="B58" s="19" t="s">
        <v>21</v>
      </c>
      <c r="C58" s="34" t="s">
        <v>47</v>
      </c>
      <c r="D58" s="30"/>
      <c r="E58" s="11"/>
      <c r="F58" s="49"/>
      <c r="G58" s="49"/>
      <c r="H58" s="49"/>
      <c r="I58" s="11"/>
    </row>
    <row r="59" spans="1:11" ht="19.5" customHeight="1" x14ac:dyDescent="0.2">
      <c r="B59" s="19" t="s">
        <v>23</v>
      </c>
      <c r="C59" s="231">
        <v>44342</v>
      </c>
      <c r="D59" s="231"/>
      <c r="E59" s="11"/>
      <c r="F59" s="49"/>
      <c r="G59" s="49"/>
      <c r="H59" s="49"/>
      <c r="I59" s="11"/>
    </row>
    <row r="60" spans="1:11" ht="4.5" customHeight="1" x14ac:dyDescent="0.45">
      <c r="B60" s="2"/>
      <c r="C60" s="16"/>
      <c r="D60" s="16"/>
      <c r="E60" s="230"/>
      <c r="F60" s="230"/>
      <c r="G60" s="169"/>
      <c r="H60" s="156"/>
      <c r="I60" s="3"/>
    </row>
    <row r="61" spans="1:11" s="111" customFormat="1" ht="13.5" thickBot="1" x14ac:dyDescent="0.25">
      <c r="B61" s="20" t="s">
        <v>22</v>
      </c>
      <c r="C61" s="39" t="s">
        <v>1</v>
      </c>
      <c r="D61" s="39"/>
      <c r="E61" s="22" t="s">
        <v>2</v>
      </c>
      <c r="F61" s="168"/>
      <c r="G61" s="168"/>
      <c r="H61" s="50"/>
    </row>
    <row r="62" spans="1:11" x14ac:dyDescent="0.2">
      <c r="B62" s="186" t="s">
        <v>25</v>
      </c>
      <c r="C62" s="183" t="s">
        <v>13</v>
      </c>
      <c r="D62" s="35"/>
      <c r="E62" s="180">
        <v>2918.63</v>
      </c>
      <c r="F62" s="53"/>
      <c r="G62" s="51"/>
    </row>
    <row r="63" spans="1:11" x14ac:dyDescent="0.2">
      <c r="B63" s="187" t="s">
        <v>26</v>
      </c>
      <c r="C63" s="184" t="s">
        <v>24</v>
      </c>
      <c r="D63" s="36"/>
      <c r="E63" s="181">
        <v>805.13</v>
      </c>
      <c r="F63" s="53"/>
      <c r="G63" s="51"/>
    </row>
    <row r="64" spans="1:11" x14ac:dyDescent="0.2">
      <c r="B64" s="187" t="s">
        <v>3</v>
      </c>
      <c r="C64" s="184" t="s">
        <v>12</v>
      </c>
      <c r="D64" s="36"/>
      <c r="E64" s="181">
        <v>1003.77</v>
      </c>
      <c r="F64" s="53"/>
      <c r="G64" s="51"/>
    </row>
    <row r="65" spans="1:11" x14ac:dyDescent="0.2">
      <c r="B65" s="188" t="s">
        <v>31</v>
      </c>
      <c r="C65" s="185" t="s">
        <v>11</v>
      </c>
      <c r="D65" s="37"/>
      <c r="E65" s="182">
        <v>1269.22</v>
      </c>
      <c r="F65" s="53"/>
      <c r="G65" s="51"/>
    </row>
    <row r="66" spans="1:11" x14ac:dyDescent="0.2">
      <c r="B66" s="188" t="s">
        <v>69</v>
      </c>
      <c r="C66" s="185" t="s">
        <v>30</v>
      </c>
      <c r="D66" s="37"/>
      <c r="E66" s="182">
        <v>990</v>
      </c>
      <c r="G66" s="51"/>
      <c r="I66" s="213"/>
      <c r="J66" s="213"/>
    </row>
    <row r="67" spans="1:11" x14ac:dyDescent="0.2">
      <c r="B67" s="226" t="s">
        <v>79</v>
      </c>
      <c r="C67" s="224" t="s">
        <v>80</v>
      </c>
      <c r="D67" s="60"/>
      <c r="E67" s="222">
        <v>1867.5</v>
      </c>
      <c r="G67" s="51"/>
      <c r="I67" s="213"/>
      <c r="J67" s="213"/>
    </row>
    <row r="68" spans="1:11" ht="13.5" thickBot="1" x14ac:dyDescent="0.25">
      <c r="B68" s="227" t="s">
        <v>101</v>
      </c>
      <c r="C68" s="225" t="s">
        <v>147</v>
      </c>
      <c r="D68" s="45"/>
      <c r="E68" s="165">
        <v>1237.5</v>
      </c>
      <c r="F68" s="53"/>
      <c r="G68" s="179"/>
      <c r="H68" s="156"/>
    </row>
    <row r="69" spans="1:11" s="3" customFormat="1" ht="13.5" thickBot="1" x14ac:dyDescent="0.25">
      <c r="B69" s="41"/>
      <c r="C69" s="42"/>
      <c r="D69" s="43"/>
      <c r="E69" s="44">
        <f>SUM(E62:E68)</f>
        <v>10091.75</v>
      </c>
      <c r="F69" s="52"/>
      <c r="G69" s="51"/>
      <c r="H69" s="167"/>
      <c r="J69" s="156"/>
      <c r="K69" s="4"/>
    </row>
    <row r="70" spans="1:11" s="175" customFormat="1" ht="13.5" thickBot="1" x14ac:dyDescent="0.25">
      <c r="B70" s="176" t="s">
        <v>29</v>
      </c>
      <c r="C70" s="177" t="s">
        <v>5</v>
      </c>
      <c r="D70" s="177"/>
      <c r="E70" s="64">
        <v>1125</v>
      </c>
      <c r="F70" s="178"/>
      <c r="G70" s="178"/>
      <c r="H70" s="178"/>
    </row>
    <row r="71" spans="1:11" ht="13.5" thickBot="1" x14ac:dyDescent="0.25">
      <c r="B71" s="9"/>
      <c r="C71" s="27" t="s">
        <v>0</v>
      </c>
      <c r="D71" s="27"/>
      <c r="E71" s="28">
        <f>SUM(E69:E70)</f>
        <v>11216.75</v>
      </c>
      <c r="K71" s="3"/>
    </row>
    <row r="72" spans="1:11" x14ac:dyDescent="0.2">
      <c r="B72" s="9"/>
      <c r="C72" s="27"/>
      <c r="D72" s="27"/>
      <c r="E72" s="47"/>
    </row>
    <row r="73" spans="1:11" x14ac:dyDescent="0.2">
      <c r="B73" s="9" t="s">
        <v>108</v>
      </c>
      <c r="C73" s="157" t="s">
        <v>109</v>
      </c>
      <c r="D73" s="27"/>
      <c r="E73" s="156">
        <f>800*5</f>
        <v>4000</v>
      </c>
      <c r="F73" s="40">
        <f>SUM(E71:E73)</f>
        <v>15216.75</v>
      </c>
    </row>
    <row r="74" spans="1:11" x14ac:dyDescent="0.2">
      <c r="B74" s="9"/>
      <c r="C74" s="27"/>
      <c r="D74" s="27"/>
      <c r="E74" s="47"/>
    </row>
    <row r="75" spans="1:11" s="5" customFormat="1" ht="13.15" customHeight="1" x14ac:dyDescent="0.2">
      <c r="A75" s="13"/>
      <c r="B75" s="14"/>
      <c r="C75" s="14"/>
      <c r="D75" s="29"/>
      <c r="E75" s="38"/>
      <c r="F75" s="13" t="s">
        <v>33</v>
      </c>
      <c r="G75" s="170" t="s">
        <v>32</v>
      </c>
      <c r="H75" s="29">
        <v>3853.36</v>
      </c>
      <c r="I75" s="46"/>
      <c r="K75" s="4"/>
    </row>
    <row r="76" spans="1:11" s="5" customFormat="1" ht="13.15" customHeight="1" x14ac:dyDescent="0.2">
      <c r="A76" s="13" t="s">
        <v>8</v>
      </c>
      <c r="B76" s="14" t="s">
        <v>9</v>
      </c>
      <c r="C76" s="14"/>
      <c r="D76" s="29">
        <v>311.83999999999997</v>
      </c>
      <c r="E76" s="38"/>
      <c r="F76" s="13" t="s">
        <v>33</v>
      </c>
      <c r="G76" s="170" t="s">
        <v>107</v>
      </c>
      <c r="H76" s="164">
        <v>2000</v>
      </c>
      <c r="I76" s="46"/>
      <c r="K76" s="4"/>
    </row>
    <row r="77" spans="1:11" s="5" customFormat="1" ht="13.15" customHeight="1" x14ac:dyDescent="0.2">
      <c r="A77" s="13" t="s">
        <v>27</v>
      </c>
      <c r="B77" s="14" t="s">
        <v>28</v>
      </c>
      <c r="C77" s="14"/>
      <c r="D77" s="29">
        <v>619.53</v>
      </c>
      <c r="E77" s="38"/>
      <c r="F77" s="54" t="s">
        <v>19</v>
      </c>
      <c r="G77" s="170" t="s">
        <v>20</v>
      </c>
      <c r="H77" s="164">
        <v>500</v>
      </c>
      <c r="I77" s="46"/>
    </row>
    <row r="78" spans="1:11" s="5" customFormat="1" ht="13.15" customHeight="1" x14ac:dyDescent="0.2">
      <c r="A78" s="13" t="s">
        <v>10</v>
      </c>
      <c r="B78" s="14" t="s">
        <v>34</v>
      </c>
      <c r="C78" s="29"/>
      <c r="D78" s="29">
        <v>5000</v>
      </c>
      <c r="E78" s="38"/>
      <c r="F78" s="54" t="s">
        <v>8</v>
      </c>
      <c r="G78" s="170" t="s">
        <v>14</v>
      </c>
      <c r="H78" s="164">
        <v>12000</v>
      </c>
      <c r="I78" s="46"/>
    </row>
    <row r="79" spans="1:11" s="5" customFormat="1" ht="13.15" customHeight="1" thickBot="1" x14ac:dyDescent="0.25">
      <c r="A79" s="13" t="s">
        <v>10</v>
      </c>
      <c r="B79" s="14" t="s">
        <v>35</v>
      </c>
      <c r="C79" s="29"/>
      <c r="D79" s="29">
        <v>4000</v>
      </c>
      <c r="E79" s="38"/>
      <c r="F79" s="55" t="s">
        <v>16</v>
      </c>
      <c r="G79" s="170" t="s">
        <v>15</v>
      </c>
      <c r="H79" s="171">
        <v>12000</v>
      </c>
      <c r="I79" s="46"/>
      <c r="J79" s="163"/>
    </row>
    <row r="80" spans="1:11" s="5" customFormat="1" ht="13.15" customHeight="1" thickTop="1" thickBot="1" x14ac:dyDescent="0.25">
      <c r="A80" s="13"/>
      <c r="B80" s="14"/>
      <c r="C80" s="29"/>
      <c r="D80" s="29"/>
      <c r="E80" s="38"/>
      <c r="F80" s="56"/>
      <c r="G80" s="170"/>
      <c r="H80" s="172">
        <f>SUM(H74:H79)+SUM(D74:D79)</f>
        <v>40284.729999999996</v>
      </c>
      <c r="I80" s="46"/>
      <c r="J80" s="164"/>
    </row>
    <row r="81" spans="1:11" s="5" customFormat="1" ht="13.15" customHeight="1" thickBot="1" x14ac:dyDescent="0.25">
      <c r="A81" s="13"/>
      <c r="B81" s="14"/>
      <c r="C81" s="29"/>
      <c r="D81" s="29"/>
      <c r="E81" s="38"/>
      <c r="F81" s="56"/>
      <c r="G81" s="173" t="s">
        <v>4</v>
      </c>
      <c r="H81" s="174">
        <f>F72+H80</f>
        <v>40284.729999999996</v>
      </c>
      <c r="I81" s="46"/>
      <c r="J81" s="164"/>
      <c r="K81" s="163"/>
    </row>
    <row r="82" spans="1:11" s="5" customFormat="1" ht="13.15" customHeight="1" x14ac:dyDescent="0.2">
      <c r="A82" s="13"/>
      <c r="B82" s="14"/>
      <c r="C82" s="29"/>
      <c r="D82" s="29"/>
      <c r="E82" s="29"/>
      <c r="F82" s="56"/>
      <c r="G82" s="173"/>
      <c r="H82" s="228"/>
      <c r="I82" s="32"/>
      <c r="J82" s="164"/>
      <c r="K82" s="163"/>
    </row>
    <row r="83" spans="1:11" s="5" customFormat="1" ht="13.15" customHeight="1" x14ac:dyDescent="0.2">
      <c r="B83" s="13"/>
      <c r="C83" s="14"/>
      <c r="D83" s="7"/>
      <c r="E83" s="29"/>
      <c r="F83" s="57"/>
      <c r="G83" s="57"/>
      <c r="H83" s="57"/>
      <c r="I83" s="32"/>
      <c r="J83" s="164"/>
      <c r="K83" s="163"/>
    </row>
    <row r="84" spans="1:11" s="5" customFormat="1" ht="13.15" customHeight="1" x14ac:dyDescent="0.2">
      <c r="B84" s="13"/>
      <c r="C84" s="14"/>
      <c r="D84" s="6"/>
      <c r="E84" s="7"/>
      <c r="F84" s="57"/>
      <c r="G84" s="57"/>
      <c r="H84" s="57"/>
      <c r="I84" s="32"/>
      <c r="J84" s="164"/>
      <c r="K84" s="163"/>
    </row>
    <row r="85" spans="1:11" s="5" customFormat="1" ht="13.15" customHeight="1" x14ac:dyDescent="0.2">
      <c r="A85" s="7"/>
      <c r="B85" s="8"/>
      <c r="C85" s="7"/>
      <c r="D85" s="6"/>
      <c r="E85" s="7"/>
      <c r="F85" s="57"/>
      <c r="G85" s="57"/>
      <c r="H85" s="57"/>
      <c r="I85" s="32"/>
      <c r="J85" s="164"/>
      <c r="K85" s="163"/>
    </row>
    <row r="86" spans="1:11" s="5" customFormat="1" ht="13.15" customHeight="1" x14ac:dyDescent="0.2">
      <c r="A86" s="7"/>
      <c r="B86" s="8"/>
      <c r="C86" s="6"/>
      <c r="D86" s="6"/>
      <c r="E86" s="7"/>
      <c r="F86" s="57"/>
      <c r="G86" s="57"/>
      <c r="H86" s="57"/>
      <c r="I86" s="32"/>
      <c r="J86" s="163"/>
      <c r="K86" s="163"/>
    </row>
    <row r="87" spans="1:11" s="5" customFormat="1" ht="13.15" customHeight="1" x14ac:dyDescent="0.2">
      <c r="A87" s="7"/>
      <c r="B87" s="8"/>
      <c r="C87" s="6"/>
      <c r="D87" s="6"/>
      <c r="E87" s="7"/>
      <c r="F87" s="57"/>
      <c r="G87" s="57"/>
      <c r="H87" s="57"/>
      <c r="I87" s="32"/>
      <c r="J87" s="163"/>
      <c r="K87" s="163"/>
    </row>
    <row r="88" spans="1:11" s="5" customFormat="1" ht="13.15" customHeight="1" x14ac:dyDescent="0.2">
      <c r="A88" s="7"/>
      <c r="B88" s="8"/>
      <c r="C88" s="6"/>
      <c r="D88" s="6"/>
      <c r="E88" s="7"/>
      <c r="F88" s="57"/>
      <c r="G88" s="57"/>
      <c r="H88" s="57"/>
      <c r="I88" s="32"/>
      <c r="K88" s="163"/>
    </row>
    <row r="89" spans="1:11" s="7" customFormat="1" x14ac:dyDescent="0.2">
      <c r="B89" s="8"/>
      <c r="C89" s="6"/>
      <c r="F89" s="57"/>
      <c r="G89" s="57"/>
      <c r="H89" s="57"/>
      <c r="K89" s="163"/>
    </row>
    <row r="90" spans="1:11" s="7" customFormat="1" x14ac:dyDescent="0.2">
      <c r="B90" s="8"/>
      <c r="C90" s="6"/>
      <c r="F90" s="57"/>
      <c r="G90" s="57"/>
      <c r="H90" s="57"/>
      <c r="K90" s="5"/>
    </row>
    <row r="91" spans="1:11" s="7" customFormat="1" ht="12" x14ac:dyDescent="0.2">
      <c r="B91" s="8"/>
      <c r="C91" s="6"/>
      <c r="F91" s="57"/>
      <c r="G91" s="57"/>
      <c r="H91" s="57"/>
    </row>
    <row r="92" spans="1:11" s="7" customFormat="1" ht="12" x14ac:dyDescent="0.2">
      <c r="B92" s="8"/>
      <c r="F92" s="57"/>
      <c r="G92" s="57"/>
      <c r="H92" s="57"/>
    </row>
    <row r="93" spans="1:11" s="7" customFormat="1" ht="12" x14ac:dyDescent="0.2">
      <c r="B93" s="8"/>
      <c r="F93" s="57"/>
      <c r="G93" s="57"/>
      <c r="H93" s="57"/>
    </row>
    <row r="94" spans="1:11" s="7" customFormat="1" ht="12" x14ac:dyDescent="0.2">
      <c r="B94" s="8"/>
      <c r="F94" s="57"/>
      <c r="G94" s="57"/>
      <c r="H94" s="57"/>
    </row>
    <row r="95" spans="1:11" s="7" customFormat="1" x14ac:dyDescent="0.2">
      <c r="B95" s="8"/>
      <c r="D95" s="4"/>
      <c r="F95" s="57"/>
      <c r="G95" s="57"/>
      <c r="H95" s="57"/>
    </row>
    <row r="96" spans="1:11" s="7" customFormat="1" x14ac:dyDescent="0.2">
      <c r="B96" s="8"/>
      <c r="D96" s="4"/>
      <c r="F96" s="40"/>
      <c r="G96" s="40"/>
      <c r="H96" s="40"/>
    </row>
    <row r="97" spans="1:11" s="7" customFormat="1" x14ac:dyDescent="0.2">
      <c r="B97" s="8"/>
      <c r="D97" s="4"/>
      <c r="E97" s="4"/>
      <c r="F97" s="40"/>
      <c r="G97" s="40"/>
      <c r="H97" s="40"/>
    </row>
    <row r="98" spans="1:11" s="7" customFormat="1" x14ac:dyDescent="0.2">
      <c r="B98" s="10"/>
      <c r="C98" s="4"/>
      <c r="D98" s="4"/>
      <c r="E98" s="4"/>
      <c r="F98" s="40"/>
      <c r="G98" s="40"/>
      <c r="H98" s="40"/>
    </row>
    <row r="99" spans="1:11" s="7" customFormat="1" x14ac:dyDescent="0.2">
      <c r="B99" s="10"/>
      <c r="C99" s="4"/>
      <c r="D99" s="4"/>
      <c r="E99" s="4"/>
      <c r="F99" s="40"/>
      <c r="G99" s="40"/>
      <c r="H99" s="40"/>
    </row>
    <row r="100" spans="1:11" s="7" customFormat="1" x14ac:dyDescent="0.2">
      <c r="B100" s="10"/>
      <c r="C100" s="4"/>
      <c r="D100" s="4"/>
      <c r="E100" s="4"/>
      <c r="F100" s="40"/>
      <c r="G100" s="40"/>
      <c r="H100" s="40"/>
    </row>
    <row r="101" spans="1:11" s="7" customFormat="1" x14ac:dyDescent="0.2">
      <c r="B101" s="10"/>
      <c r="C101" s="4"/>
      <c r="D101" s="4"/>
      <c r="E101" s="4"/>
      <c r="F101" s="40"/>
      <c r="G101" s="40"/>
      <c r="H101" s="40"/>
    </row>
    <row r="102" spans="1:11" s="7" customFormat="1" x14ac:dyDescent="0.2">
      <c r="A102" s="4"/>
      <c r="B102" s="10"/>
      <c r="C102" s="4"/>
      <c r="D102" s="4"/>
      <c r="E102" s="4"/>
      <c r="F102" s="40"/>
      <c r="G102" s="40"/>
      <c r="H102" s="40"/>
      <c r="I102" s="4"/>
    </row>
    <row r="103" spans="1:11" s="7" customFormat="1" x14ac:dyDescent="0.2">
      <c r="A103" s="4"/>
      <c r="B103" s="10"/>
      <c r="C103" s="4"/>
      <c r="D103" s="4"/>
      <c r="E103" s="4"/>
      <c r="F103" s="40"/>
      <c r="G103" s="40"/>
      <c r="H103" s="40"/>
      <c r="I103" s="4"/>
    </row>
    <row r="104" spans="1:11" s="7" customFormat="1" x14ac:dyDescent="0.2">
      <c r="A104" s="4"/>
      <c r="B104" s="10"/>
      <c r="C104" s="4"/>
      <c r="D104" s="4"/>
      <c r="E104" s="4"/>
      <c r="F104" s="40"/>
      <c r="G104" s="40"/>
      <c r="H104" s="40"/>
      <c r="I104" s="4"/>
    </row>
    <row r="105" spans="1:11" s="7" customFormat="1" x14ac:dyDescent="0.2">
      <c r="A105" s="4"/>
      <c r="B105" s="10"/>
      <c r="C105" s="4"/>
      <c r="D105" s="4"/>
      <c r="E105" s="4"/>
      <c r="F105" s="40"/>
      <c r="G105" s="40"/>
      <c r="H105" s="40"/>
      <c r="I105" s="4"/>
    </row>
    <row r="106" spans="1:11" x14ac:dyDescent="0.2">
      <c r="K106" s="7"/>
    </row>
    <row r="107" spans="1:11" x14ac:dyDescent="0.2">
      <c r="K107" s="7"/>
    </row>
  </sheetData>
  <mergeCells count="11">
    <mergeCell ref="E38:F38"/>
    <mergeCell ref="C41:D41"/>
    <mergeCell ref="E42:F42"/>
    <mergeCell ref="C59:D59"/>
    <mergeCell ref="E60:F60"/>
    <mergeCell ref="E23:F23"/>
    <mergeCell ref="A1:J1"/>
    <mergeCell ref="C4:D4"/>
    <mergeCell ref="E5:F5"/>
    <mergeCell ref="E19:F19"/>
    <mergeCell ref="C22:D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Normal="100" workbookViewId="0">
      <selection activeCell="A2" sqref="A1:A1048576"/>
    </sheetView>
  </sheetViews>
  <sheetFormatPr defaultColWidth="8.85546875" defaultRowHeight="12.75" x14ac:dyDescent="0.2"/>
  <cols>
    <col min="1" max="1" width="8.5703125" style="4" customWidth="1"/>
    <col min="2" max="2" width="12" style="10" customWidth="1"/>
    <col min="3" max="3" width="10.5703125" style="4" customWidth="1"/>
    <col min="4" max="4" width="14.42578125" style="4" customWidth="1"/>
    <col min="5" max="5" width="10.5703125" style="4" customWidth="1"/>
    <col min="6" max="6" width="12" style="40" customWidth="1"/>
    <col min="7" max="7" width="14.85546875" style="40" customWidth="1"/>
    <col min="8" max="8" width="12.7109375" style="40" customWidth="1"/>
    <col min="9" max="9" width="3.28515625" style="4" customWidth="1"/>
    <col min="10" max="10" width="10.42578125" style="4" customWidth="1"/>
    <col min="11" max="16384" width="8.85546875" style="4"/>
  </cols>
  <sheetData>
    <row r="1" spans="1:11" s="1" customFormat="1" ht="24" customHeight="1" x14ac:dyDescent="0.2">
      <c r="A1" s="229" t="s">
        <v>152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23" customFormat="1" ht="6.75" customHeight="1" x14ac:dyDescent="0.2">
      <c r="B2" s="24"/>
      <c r="C2" s="25"/>
      <c r="D2" s="25"/>
      <c r="E2" s="26"/>
      <c r="F2" s="48"/>
      <c r="G2" s="48"/>
      <c r="H2" s="48"/>
      <c r="I2" s="26"/>
    </row>
    <row r="3" spans="1:11" ht="19.5" customHeight="1" x14ac:dyDescent="0.2">
      <c r="A3" s="33"/>
      <c r="B3" s="19" t="s">
        <v>21</v>
      </c>
      <c r="C3" s="34" t="s">
        <v>48</v>
      </c>
      <c r="D3" s="30"/>
      <c r="E3" s="11"/>
      <c r="F3" s="49"/>
      <c r="G3" s="49"/>
      <c r="H3" s="49"/>
      <c r="I3" s="11"/>
    </row>
    <row r="4" spans="1:11" ht="19.5" customHeight="1" x14ac:dyDescent="0.2">
      <c r="B4" s="19" t="s">
        <v>23</v>
      </c>
      <c r="C4" s="231">
        <v>44349</v>
      </c>
      <c r="D4" s="231"/>
      <c r="E4" s="11"/>
      <c r="F4" s="49"/>
      <c r="G4" s="49"/>
      <c r="H4" s="49"/>
      <c r="I4" s="11"/>
    </row>
    <row r="5" spans="1:11" ht="4.5" customHeight="1" x14ac:dyDescent="0.45">
      <c r="B5" s="2"/>
      <c r="C5" s="16"/>
      <c r="D5" s="16"/>
      <c r="E5" s="230"/>
      <c r="F5" s="230"/>
      <c r="G5" s="169"/>
      <c r="H5" s="156"/>
      <c r="I5" s="3"/>
    </row>
    <row r="6" spans="1:11" s="111" customFormat="1" ht="13.5" thickBot="1" x14ac:dyDescent="0.25">
      <c r="B6" s="20" t="s">
        <v>22</v>
      </c>
      <c r="C6" s="39" t="s">
        <v>1</v>
      </c>
      <c r="D6" s="39"/>
      <c r="E6" s="22" t="s">
        <v>2</v>
      </c>
      <c r="F6" s="168"/>
      <c r="G6" s="168"/>
      <c r="H6" s="50"/>
    </row>
    <row r="7" spans="1:11" x14ac:dyDescent="0.2">
      <c r="B7" s="186" t="s">
        <v>25</v>
      </c>
      <c r="C7" s="183" t="s">
        <v>13</v>
      </c>
      <c r="D7" s="35"/>
      <c r="E7" s="180">
        <v>2070.71</v>
      </c>
      <c r="F7" s="53"/>
      <c r="G7" s="51"/>
    </row>
    <row r="8" spans="1:11" x14ac:dyDescent="0.2">
      <c r="B8" s="187" t="s">
        <v>26</v>
      </c>
      <c r="C8" s="184" t="s">
        <v>24</v>
      </c>
      <c r="D8" s="36"/>
      <c r="E8" s="181">
        <v>955.13</v>
      </c>
      <c r="F8" s="53"/>
      <c r="G8" s="51"/>
    </row>
    <row r="9" spans="1:11" x14ac:dyDescent="0.2">
      <c r="B9" s="187" t="s">
        <v>3</v>
      </c>
      <c r="C9" s="184" t="s">
        <v>12</v>
      </c>
      <c r="D9" s="36"/>
      <c r="E9" s="181">
        <v>1003.77</v>
      </c>
      <c r="F9" s="53"/>
      <c r="G9" s="51"/>
    </row>
    <row r="10" spans="1:11" x14ac:dyDescent="0.2">
      <c r="B10" s="188" t="s">
        <v>31</v>
      </c>
      <c r="C10" s="185" t="s">
        <v>11</v>
      </c>
      <c r="D10" s="37"/>
      <c r="E10" s="182">
        <v>1269.22</v>
      </c>
      <c r="F10" s="53"/>
      <c r="G10" s="51"/>
    </row>
    <row r="11" spans="1:11" x14ac:dyDescent="0.2">
      <c r="B11" s="188" t="s">
        <v>69</v>
      </c>
      <c r="C11" s="185" t="s">
        <v>30</v>
      </c>
      <c r="D11" s="37"/>
      <c r="E11" s="182">
        <v>990</v>
      </c>
      <c r="G11" s="51"/>
      <c r="I11" s="213"/>
      <c r="J11" s="213"/>
    </row>
    <row r="12" spans="1:11" x14ac:dyDescent="0.2">
      <c r="B12" s="188" t="s">
        <v>79</v>
      </c>
      <c r="C12" s="185" t="s">
        <v>80</v>
      </c>
      <c r="D12" s="60"/>
      <c r="E12" s="222">
        <v>1485</v>
      </c>
      <c r="G12" s="51"/>
      <c r="I12" s="213"/>
      <c r="J12" s="213"/>
    </row>
    <row r="13" spans="1:11" ht="13.5" thickBot="1" x14ac:dyDescent="0.25">
      <c r="B13" s="61" t="s">
        <v>101</v>
      </c>
      <c r="C13" s="63" t="s">
        <v>147</v>
      </c>
      <c r="D13" s="45"/>
      <c r="E13" s="165">
        <v>1237.5</v>
      </c>
      <c r="F13" s="53"/>
      <c r="G13" s="179"/>
      <c r="H13" s="156"/>
    </row>
    <row r="14" spans="1:11" s="3" customFormat="1" ht="13.5" thickBot="1" x14ac:dyDescent="0.25">
      <c r="B14" s="41"/>
      <c r="C14" s="42"/>
      <c r="D14" s="43"/>
      <c r="E14" s="44">
        <f>SUM(E7:E13)</f>
        <v>9011.33</v>
      </c>
      <c r="F14" s="52"/>
      <c r="G14" s="51"/>
      <c r="H14" s="167"/>
      <c r="J14" s="156"/>
      <c r="K14" s="4"/>
    </row>
    <row r="15" spans="1:11" s="175" customFormat="1" ht="13.5" thickBot="1" x14ac:dyDescent="0.25">
      <c r="B15" s="176" t="s">
        <v>29</v>
      </c>
      <c r="C15" s="177" t="s">
        <v>5</v>
      </c>
      <c r="D15" s="177"/>
      <c r="E15" s="64">
        <v>1125</v>
      </c>
      <c r="F15" s="178"/>
      <c r="G15" s="178"/>
      <c r="H15" s="178"/>
    </row>
    <row r="16" spans="1:11" ht="13.5" thickBot="1" x14ac:dyDescent="0.25">
      <c r="B16" s="9"/>
      <c r="C16" s="27" t="s">
        <v>0</v>
      </c>
      <c r="D16" s="27"/>
      <c r="E16" s="28">
        <f>SUM(E14:E15)</f>
        <v>10136.33</v>
      </c>
      <c r="K16" s="3"/>
    </row>
    <row r="17" spans="1:11" x14ac:dyDescent="0.2">
      <c r="B17" s="9"/>
      <c r="C17" s="27"/>
      <c r="D17" s="27"/>
      <c r="E17" s="47"/>
    </row>
    <row r="18" spans="1:11" x14ac:dyDescent="0.2">
      <c r="B18" s="9" t="s">
        <v>108</v>
      </c>
      <c r="C18" s="157" t="s">
        <v>109</v>
      </c>
      <c r="D18" s="27"/>
      <c r="E18" s="156">
        <f>800*5</f>
        <v>4000</v>
      </c>
      <c r="F18" s="40">
        <f>SUM(E16:E18)</f>
        <v>14136.33</v>
      </c>
    </row>
    <row r="19" spans="1:11" ht="12.75" customHeight="1" x14ac:dyDescent="0.45">
      <c r="B19" s="2"/>
      <c r="C19" s="16"/>
      <c r="D19" s="16"/>
      <c r="E19" s="230"/>
      <c r="F19" s="230"/>
      <c r="G19" s="169"/>
      <c r="H19" s="156"/>
      <c r="I19" s="3"/>
    </row>
    <row r="20" spans="1:11" s="23" customFormat="1" ht="6.75" customHeight="1" x14ac:dyDescent="0.2">
      <c r="B20" s="24"/>
      <c r="C20" s="25"/>
      <c r="D20" s="25"/>
      <c r="E20" s="26"/>
      <c r="F20" s="48"/>
      <c r="G20" s="48"/>
      <c r="H20" s="48"/>
      <c r="I20" s="26"/>
    </row>
    <row r="21" spans="1:11" ht="19.5" customHeight="1" x14ac:dyDescent="0.2">
      <c r="A21" s="33"/>
      <c r="B21" s="19" t="s">
        <v>21</v>
      </c>
      <c r="C21" s="34" t="s">
        <v>49</v>
      </c>
      <c r="D21" s="30"/>
      <c r="E21" s="11"/>
      <c r="F21" s="49"/>
      <c r="G21" s="49"/>
      <c r="H21" s="49"/>
      <c r="I21" s="11"/>
    </row>
    <row r="22" spans="1:11" ht="19.5" customHeight="1" x14ac:dyDescent="0.2">
      <c r="B22" s="19" t="s">
        <v>23</v>
      </c>
      <c r="C22" s="231">
        <v>44356</v>
      </c>
      <c r="D22" s="231"/>
      <c r="E22" s="11"/>
      <c r="F22" s="49"/>
      <c r="G22" s="49"/>
      <c r="H22" s="49"/>
      <c r="I22" s="11"/>
    </row>
    <row r="23" spans="1:11" ht="4.5" customHeight="1" x14ac:dyDescent="0.45">
      <c r="B23" s="2"/>
      <c r="C23" s="16"/>
      <c r="D23" s="16"/>
      <c r="E23" s="230"/>
      <c r="F23" s="230"/>
      <c r="G23" s="169"/>
      <c r="H23" s="156"/>
      <c r="I23" s="3"/>
    </row>
    <row r="24" spans="1:11" s="111" customFormat="1" ht="12.75" customHeight="1" thickBot="1" x14ac:dyDescent="0.25">
      <c r="B24" s="20" t="s">
        <v>22</v>
      </c>
      <c r="C24" s="39" t="s">
        <v>1</v>
      </c>
      <c r="D24" s="39"/>
      <c r="E24" s="22" t="s">
        <v>2</v>
      </c>
      <c r="F24" s="168"/>
      <c r="G24" s="168"/>
      <c r="H24" s="50"/>
    </row>
    <row r="25" spans="1:11" x14ac:dyDescent="0.2">
      <c r="B25" s="186" t="s">
        <v>25</v>
      </c>
      <c r="C25" s="183" t="s">
        <v>13</v>
      </c>
      <c r="D25" s="35"/>
      <c r="E25" s="180">
        <v>2933.47</v>
      </c>
      <c r="F25" s="53"/>
      <c r="G25" s="51"/>
    </row>
    <row r="26" spans="1:11" x14ac:dyDescent="0.2">
      <c r="B26" s="187" t="s">
        <v>26</v>
      </c>
      <c r="C26" s="184" t="s">
        <v>24</v>
      </c>
      <c r="D26" s="36"/>
      <c r="E26" s="181">
        <v>1004.63</v>
      </c>
      <c r="F26" s="53"/>
      <c r="G26" s="51"/>
    </row>
    <row r="27" spans="1:11" x14ac:dyDescent="0.2">
      <c r="B27" s="187" t="s">
        <v>3</v>
      </c>
      <c r="C27" s="184" t="s">
        <v>12</v>
      </c>
      <c r="D27" s="36"/>
      <c r="E27" s="181">
        <v>1003.27</v>
      </c>
      <c r="F27" s="53"/>
      <c r="G27" s="51"/>
    </row>
    <row r="28" spans="1:11" x14ac:dyDescent="0.2">
      <c r="B28" s="188" t="s">
        <v>31</v>
      </c>
      <c r="C28" s="185" t="s">
        <v>11</v>
      </c>
      <c r="D28" s="37"/>
      <c r="E28" s="182">
        <v>1268.72</v>
      </c>
      <c r="F28" s="53"/>
      <c r="G28" s="51"/>
    </row>
    <row r="29" spans="1:11" x14ac:dyDescent="0.2">
      <c r="B29" s="188" t="s">
        <v>69</v>
      </c>
      <c r="C29" s="185" t="s">
        <v>30</v>
      </c>
      <c r="D29" s="37"/>
      <c r="E29" s="182">
        <v>990</v>
      </c>
      <c r="G29" s="51"/>
      <c r="I29" s="213"/>
      <c r="J29" s="213"/>
    </row>
    <row r="30" spans="1:11" x14ac:dyDescent="0.2">
      <c r="B30" s="188" t="s">
        <v>79</v>
      </c>
      <c r="C30" s="185" t="s">
        <v>80</v>
      </c>
      <c r="D30" s="60"/>
      <c r="E30" s="222">
        <v>1485</v>
      </c>
      <c r="G30" s="51"/>
      <c r="I30" s="213"/>
      <c r="J30" s="213"/>
    </row>
    <row r="31" spans="1:11" ht="13.5" thickBot="1" x14ac:dyDescent="0.25">
      <c r="B31" s="61" t="s">
        <v>101</v>
      </c>
      <c r="C31" s="63" t="s">
        <v>147</v>
      </c>
      <c r="D31" s="45"/>
      <c r="E31" s="165">
        <v>1539.14</v>
      </c>
      <c r="F31" s="53"/>
      <c r="G31" s="179"/>
      <c r="H31" s="156"/>
    </row>
    <row r="32" spans="1:11" s="3" customFormat="1" ht="13.5" thickBot="1" x14ac:dyDescent="0.25">
      <c r="B32" s="41"/>
      <c r="C32" s="42"/>
      <c r="D32" s="43"/>
      <c r="E32" s="44">
        <f>SUM(E25:E31)</f>
        <v>10224.23</v>
      </c>
      <c r="F32" s="52"/>
      <c r="G32" s="51"/>
      <c r="H32" s="167"/>
      <c r="J32" s="156"/>
      <c r="K32" s="4"/>
    </row>
    <row r="33" spans="1:11" s="175" customFormat="1" ht="13.5" thickBot="1" x14ac:dyDescent="0.25">
      <c r="B33" s="176" t="s">
        <v>29</v>
      </c>
      <c r="C33" s="177" t="s">
        <v>5</v>
      </c>
      <c r="D33" s="177"/>
      <c r="E33" s="64">
        <v>1125</v>
      </c>
      <c r="F33" s="178"/>
      <c r="G33" s="178"/>
      <c r="H33" s="178"/>
    </row>
    <row r="34" spans="1:11" ht="13.5" thickBot="1" x14ac:dyDescent="0.25">
      <c r="B34" s="9"/>
      <c r="C34" s="27" t="s">
        <v>0</v>
      </c>
      <c r="D34" s="27"/>
      <c r="E34" s="28">
        <f>SUM(E32:E33)</f>
        <v>11349.23</v>
      </c>
      <c r="K34" s="3"/>
    </row>
    <row r="35" spans="1:11" x14ac:dyDescent="0.2">
      <c r="B35" s="9"/>
      <c r="C35" s="27"/>
      <c r="D35" s="27"/>
      <c r="E35" s="47"/>
    </row>
    <row r="36" spans="1:11" x14ac:dyDescent="0.2">
      <c r="B36" s="9" t="s">
        <v>108</v>
      </c>
      <c r="C36" s="157" t="s">
        <v>109</v>
      </c>
      <c r="D36" s="27"/>
      <c r="E36" s="156">
        <f>800*5</f>
        <v>4000</v>
      </c>
      <c r="F36" s="40">
        <f>SUM(E34:E36)</f>
        <v>15349.23</v>
      </c>
    </row>
    <row r="37" spans="1:11" ht="12.75" customHeight="1" x14ac:dyDescent="0.45">
      <c r="B37" s="2"/>
      <c r="C37" s="16"/>
      <c r="D37" s="16"/>
      <c r="E37" s="230"/>
      <c r="F37" s="230"/>
      <c r="G37" s="169"/>
      <c r="H37" s="156"/>
      <c r="I37" s="3"/>
    </row>
    <row r="38" spans="1:11" s="23" customFormat="1" ht="6.75" customHeight="1" x14ac:dyDescent="0.2">
      <c r="B38" s="24"/>
      <c r="C38" s="25"/>
      <c r="D38" s="25"/>
      <c r="E38" s="26"/>
      <c r="F38" s="48"/>
      <c r="G38" s="48"/>
      <c r="H38" s="48"/>
      <c r="I38" s="26"/>
    </row>
    <row r="39" spans="1:11" ht="19.5" customHeight="1" x14ac:dyDescent="0.2">
      <c r="A39" s="33"/>
      <c r="B39" s="19" t="s">
        <v>21</v>
      </c>
      <c r="C39" s="34" t="s">
        <v>50</v>
      </c>
      <c r="D39" s="30"/>
      <c r="E39" s="11"/>
      <c r="F39" s="49"/>
      <c r="G39" s="49"/>
      <c r="H39" s="49"/>
      <c r="I39" s="11"/>
    </row>
    <row r="40" spans="1:11" ht="19.5" customHeight="1" x14ac:dyDescent="0.2">
      <c r="B40" s="19" t="s">
        <v>23</v>
      </c>
      <c r="C40" s="231">
        <v>44363</v>
      </c>
      <c r="D40" s="231"/>
      <c r="E40" s="11"/>
      <c r="F40" s="49"/>
      <c r="G40" s="49"/>
      <c r="H40" s="49"/>
      <c r="I40" s="11"/>
    </row>
    <row r="41" spans="1:11" ht="4.5" customHeight="1" x14ac:dyDescent="0.45">
      <c r="B41" s="2"/>
      <c r="C41" s="16"/>
      <c r="D41" s="16"/>
      <c r="E41" s="230"/>
      <c r="F41" s="230"/>
      <c r="G41" s="169"/>
      <c r="H41" s="156"/>
      <c r="I41" s="3"/>
    </row>
    <row r="42" spans="1:11" s="111" customFormat="1" ht="13.5" thickBot="1" x14ac:dyDescent="0.25">
      <c r="B42" s="20" t="s">
        <v>22</v>
      </c>
      <c r="C42" s="39" t="s">
        <v>1</v>
      </c>
      <c r="D42" s="39"/>
      <c r="E42" s="22" t="s">
        <v>2</v>
      </c>
      <c r="F42" s="168"/>
      <c r="G42" s="168"/>
      <c r="H42" s="50"/>
    </row>
    <row r="43" spans="1:11" x14ac:dyDescent="0.2">
      <c r="B43" s="186" t="s">
        <v>25</v>
      </c>
      <c r="C43" s="183" t="s">
        <v>13</v>
      </c>
      <c r="D43" s="35"/>
      <c r="E43" s="180">
        <v>2063.33</v>
      </c>
      <c r="F43" s="53"/>
      <c r="G43" s="51"/>
    </row>
    <row r="44" spans="1:11" x14ac:dyDescent="0.2">
      <c r="B44" s="187" t="s">
        <v>26</v>
      </c>
      <c r="C44" s="184" t="s">
        <v>24</v>
      </c>
      <c r="D44" s="36"/>
      <c r="E44" s="181">
        <v>1004.63</v>
      </c>
      <c r="F44" s="53"/>
      <c r="G44" s="51"/>
    </row>
    <row r="45" spans="1:11" x14ac:dyDescent="0.2">
      <c r="B45" s="187" t="s">
        <v>3</v>
      </c>
      <c r="C45" s="184" t="s">
        <v>12</v>
      </c>
      <c r="D45" s="36"/>
      <c r="E45" s="181">
        <v>1003.27</v>
      </c>
      <c r="F45" s="53"/>
      <c r="G45" s="51"/>
    </row>
    <row r="46" spans="1:11" x14ac:dyDescent="0.2">
      <c r="B46" s="188" t="s">
        <v>31</v>
      </c>
      <c r="C46" s="185" t="s">
        <v>11</v>
      </c>
      <c r="D46" s="37"/>
      <c r="E46" s="182">
        <v>1268.72</v>
      </c>
      <c r="F46" s="53"/>
      <c r="G46" s="51"/>
    </row>
    <row r="47" spans="1:11" x14ac:dyDescent="0.2">
      <c r="B47" s="188" t="s">
        <v>69</v>
      </c>
      <c r="C47" s="185" t="s">
        <v>30</v>
      </c>
      <c r="D47" s="37"/>
      <c r="E47" s="182">
        <v>990</v>
      </c>
      <c r="G47" s="51"/>
      <c r="I47" s="213"/>
      <c r="J47" s="213"/>
    </row>
    <row r="48" spans="1:11" x14ac:dyDescent="0.2">
      <c r="B48" s="59" t="s">
        <v>79</v>
      </c>
      <c r="C48" s="15" t="s">
        <v>80</v>
      </c>
      <c r="D48" s="60"/>
      <c r="E48" s="222">
        <v>1485</v>
      </c>
      <c r="G48" s="51"/>
      <c r="I48" s="213"/>
      <c r="J48" s="213"/>
    </row>
    <row r="49" spans="1:11" ht="13.5" thickBot="1" x14ac:dyDescent="0.25">
      <c r="B49" s="61" t="s">
        <v>101</v>
      </c>
      <c r="C49" s="223" t="s">
        <v>147</v>
      </c>
      <c r="D49" s="45"/>
      <c r="E49" s="165">
        <v>1237.5</v>
      </c>
      <c r="F49" s="53"/>
      <c r="G49" s="179"/>
      <c r="H49" s="156"/>
    </row>
    <row r="50" spans="1:11" s="3" customFormat="1" ht="13.5" thickBot="1" x14ac:dyDescent="0.25">
      <c r="B50" s="41"/>
      <c r="C50" s="42"/>
      <c r="D50" s="43"/>
      <c r="E50" s="44">
        <f>SUM(E43:E49)</f>
        <v>9052.4500000000007</v>
      </c>
      <c r="F50" s="52"/>
      <c r="G50" s="51"/>
      <c r="H50" s="167"/>
      <c r="J50" s="156"/>
      <c r="K50" s="4"/>
    </row>
    <row r="51" spans="1:11" s="175" customFormat="1" ht="13.5" thickBot="1" x14ac:dyDescent="0.25">
      <c r="B51" s="176" t="s">
        <v>29</v>
      </c>
      <c r="C51" s="177" t="s">
        <v>5</v>
      </c>
      <c r="D51" s="177"/>
      <c r="E51" s="64">
        <v>1125</v>
      </c>
      <c r="F51" s="178"/>
      <c r="G51" s="178"/>
      <c r="H51" s="178"/>
    </row>
    <row r="52" spans="1:11" ht="13.5" thickBot="1" x14ac:dyDescent="0.25">
      <c r="B52" s="9"/>
      <c r="C52" s="27" t="s">
        <v>0</v>
      </c>
      <c r="D52" s="27"/>
      <c r="E52" s="28">
        <f>SUM(E50:E51)</f>
        <v>10177.450000000001</v>
      </c>
      <c r="K52" s="3"/>
    </row>
    <row r="53" spans="1:11" x14ac:dyDescent="0.2">
      <c r="B53" s="9"/>
      <c r="C53" s="27"/>
      <c r="D53" s="27"/>
      <c r="E53" s="47"/>
    </row>
    <row r="54" spans="1:11" x14ac:dyDescent="0.2">
      <c r="B54" s="9" t="s">
        <v>108</v>
      </c>
      <c r="C54" s="157" t="s">
        <v>109</v>
      </c>
      <c r="D54" s="27"/>
      <c r="E54" s="156">
        <v>4000</v>
      </c>
      <c r="F54" s="40">
        <f>SUM(E52:E54)</f>
        <v>14177.45</v>
      </c>
    </row>
    <row r="55" spans="1:11" x14ac:dyDescent="0.2">
      <c r="B55" s="9"/>
      <c r="C55" s="27"/>
      <c r="D55" s="27"/>
      <c r="E55" s="47"/>
    </row>
    <row r="56" spans="1:11" s="23" customFormat="1" ht="6.75" customHeight="1" x14ac:dyDescent="0.2">
      <c r="B56" s="24"/>
      <c r="C56" s="25"/>
      <c r="D56" s="25"/>
      <c r="E56" s="26"/>
      <c r="F56" s="48"/>
      <c r="G56" s="48"/>
      <c r="H56" s="48"/>
      <c r="I56" s="26"/>
    </row>
    <row r="57" spans="1:11" ht="19.5" customHeight="1" x14ac:dyDescent="0.2">
      <c r="A57" s="33"/>
      <c r="B57" s="19" t="s">
        <v>21</v>
      </c>
      <c r="C57" s="34" t="s">
        <v>51</v>
      </c>
      <c r="D57" s="30"/>
      <c r="E57" s="11"/>
      <c r="F57" s="49"/>
      <c r="G57" s="49"/>
      <c r="H57" s="49"/>
      <c r="I57" s="11"/>
    </row>
    <row r="58" spans="1:11" ht="19.5" customHeight="1" x14ac:dyDescent="0.2">
      <c r="B58" s="19" t="s">
        <v>23</v>
      </c>
      <c r="C58" s="231">
        <v>44370</v>
      </c>
      <c r="D58" s="231"/>
      <c r="E58" s="11"/>
      <c r="F58" s="49"/>
      <c r="G58" s="49"/>
      <c r="H58" s="49"/>
      <c r="I58" s="11"/>
    </row>
    <row r="59" spans="1:11" ht="4.5" customHeight="1" x14ac:dyDescent="0.45">
      <c r="B59" s="2"/>
      <c r="C59" s="16"/>
      <c r="D59" s="16"/>
      <c r="E59" s="230"/>
      <c r="F59" s="230"/>
      <c r="G59" s="169"/>
      <c r="H59" s="156"/>
      <c r="I59" s="3"/>
    </row>
    <row r="60" spans="1:11" s="111" customFormat="1" ht="13.5" thickBot="1" x14ac:dyDescent="0.25">
      <c r="B60" s="20" t="s">
        <v>22</v>
      </c>
      <c r="C60" s="39" t="s">
        <v>1</v>
      </c>
      <c r="D60" s="39"/>
      <c r="E60" s="22" t="s">
        <v>2</v>
      </c>
      <c r="F60" s="168"/>
      <c r="G60" s="168"/>
      <c r="H60" s="50"/>
    </row>
    <row r="61" spans="1:11" x14ac:dyDescent="0.2">
      <c r="B61" s="186" t="s">
        <v>25</v>
      </c>
      <c r="C61" s="183" t="s">
        <v>13</v>
      </c>
      <c r="D61" s="35"/>
      <c r="E61" s="180">
        <v>2441.71</v>
      </c>
      <c r="F61" s="53"/>
      <c r="G61" s="51"/>
    </row>
    <row r="62" spans="1:11" x14ac:dyDescent="0.2">
      <c r="B62" s="187" t="s">
        <v>26</v>
      </c>
      <c r="C62" s="184" t="s">
        <v>24</v>
      </c>
      <c r="D62" s="36"/>
      <c r="E62" s="181">
        <v>1004.63</v>
      </c>
      <c r="F62" s="53"/>
      <c r="G62" s="51"/>
    </row>
    <row r="63" spans="1:11" x14ac:dyDescent="0.2">
      <c r="B63" s="187" t="s">
        <v>3</v>
      </c>
      <c r="C63" s="184" t="s">
        <v>12</v>
      </c>
      <c r="D63" s="36"/>
      <c r="E63" s="181">
        <v>1003.27</v>
      </c>
      <c r="F63" s="53"/>
      <c r="G63" s="51"/>
    </row>
    <row r="64" spans="1:11" x14ac:dyDescent="0.2">
      <c r="B64" s="188" t="s">
        <v>31</v>
      </c>
      <c r="C64" s="185" t="s">
        <v>11</v>
      </c>
      <c r="D64" s="37"/>
      <c r="E64" s="182">
        <v>1268.72</v>
      </c>
      <c r="F64" s="53"/>
      <c r="G64" s="51"/>
    </row>
    <row r="65" spans="1:11" x14ac:dyDescent="0.2">
      <c r="B65" s="188" t="s">
        <v>69</v>
      </c>
      <c r="C65" s="185" t="s">
        <v>30</v>
      </c>
      <c r="D65" s="37"/>
      <c r="E65" s="182">
        <v>990</v>
      </c>
      <c r="G65" s="51"/>
      <c r="I65" s="213"/>
      <c r="J65" s="213"/>
    </row>
    <row r="66" spans="1:11" x14ac:dyDescent="0.2">
      <c r="B66" s="59" t="s">
        <v>79</v>
      </c>
      <c r="C66" s="15" t="s">
        <v>80</v>
      </c>
      <c r="D66" s="60"/>
      <c r="E66" s="222">
        <v>1485</v>
      </c>
      <c r="G66" s="51"/>
      <c r="I66" s="213"/>
      <c r="J66" s="213"/>
    </row>
    <row r="67" spans="1:11" ht="13.5" thickBot="1" x14ac:dyDescent="0.25">
      <c r="B67" s="61" t="s">
        <v>101</v>
      </c>
      <c r="C67" s="223" t="s">
        <v>147</v>
      </c>
      <c r="D67" s="45"/>
      <c r="E67" s="165">
        <v>1399.92</v>
      </c>
      <c r="F67" s="53"/>
      <c r="G67" s="179"/>
      <c r="H67" s="156"/>
    </row>
    <row r="68" spans="1:11" s="3" customFormat="1" ht="13.5" thickBot="1" x14ac:dyDescent="0.25">
      <c r="B68" s="41"/>
      <c r="C68" s="42"/>
      <c r="D68" s="43"/>
      <c r="E68" s="44">
        <f>SUM(E61:E67)</f>
        <v>9593.2500000000018</v>
      </c>
      <c r="F68" s="52"/>
      <c r="G68" s="51"/>
      <c r="H68" s="167"/>
      <c r="J68" s="156"/>
      <c r="K68" s="4"/>
    </row>
    <row r="69" spans="1:11" s="175" customFormat="1" ht="13.5" thickBot="1" x14ac:dyDescent="0.25">
      <c r="B69" s="176" t="s">
        <v>29</v>
      </c>
      <c r="C69" s="177" t="s">
        <v>5</v>
      </c>
      <c r="D69" s="177"/>
      <c r="E69" s="64">
        <v>1125</v>
      </c>
      <c r="F69" s="178"/>
      <c r="G69" s="178"/>
      <c r="H69" s="178"/>
    </row>
    <row r="70" spans="1:11" ht="13.5" thickBot="1" x14ac:dyDescent="0.25">
      <c r="B70" s="9"/>
      <c r="C70" s="27" t="s">
        <v>0</v>
      </c>
      <c r="D70" s="27"/>
      <c r="E70" s="28">
        <f>SUM(E68:E69)</f>
        <v>10718.250000000002</v>
      </c>
      <c r="K70" s="3"/>
    </row>
    <row r="71" spans="1:11" x14ac:dyDescent="0.2">
      <c r="B71" s="9"/>
      <c r="C71" s="27"/>
      <c r="D71" s="27"/>
      <c r="E71" s="47"/>
    </row>
    <row r="72" spans="1:11" x14ac:dyDescent="0.2">
      <c r="B72" s="9" t="s">
        <v>108</v>
      </c>
      <c r="C72" s="157" t="s">
        <v>109</v>
      </c>
      <c r="D72" s="27"/>
      <c r="E72" s="156">
        <v>4000</v>
      </c>
      <c r="F72" s="40">
        <f>SUM(E70:E72)</f>
        <v>14718.250000000002</v>
      </c>
    </row>
    <row r="73" spans="1:11" x14ac:dyDescent="0.2">
      <c r="B73" s="9"/>
      <c r="C73" s="27"/>
      <c r="D73" s="27"/>
      <c r="E73" s="47"/>
    </row>
    <row r="74" spans="1:11" s="23" customFormat="1" ht="6.75" customHeight="1" x14ac:dyDescent="0.2">
      <c r="B74" s="24"/>
      <c r="C74" s="25"/>
      <c r="D74" s="25"/>
      <c r="E74" s="26"/>
      <c r="F74" s="48"/>
      <c r="G74" s="48"/>
      <c r="H74" s="48"/>
      <c r="I74" s="26"/>
    </row>
    <row r="75" spans="1:11" ht="19.5" customHeight="1" x14ac:dyDescent="0.2">
      <c r="A75" s="33"/>
      <c r="B75" s="19" t="s">
        <v>21</v>
      </c>
      <c r="C75" s="34" t="s">
        <v>52</v>
      </c>
      <c r="D75" s="30"/>
      <c r="E75" s="11"/>
      <c r="F75" s="49"/>
      <c r="G75" s="49"/>
      <c r="H75" s="49"/>
      <c r="I75" s="11"/>
    </row>
    <row r="76" spans="1:11" ht="19.5" customHeight="1" x14ac:dyDescent="0.2">
      <c r="B76" s="19" t="s">
        <v>23</v>
      </c>
      <c r="C76" s="231">
        <v>44377</v>
      </c>
      <c r="D76" s="231"/>
      <c r="E76" s="11"/>
      <c r="F76" s="49"/>
      <c r="G76" s="49"/>
      <c r="H76" s="49"/>
      <c r="I76" s="11"/>
    </row>
    <row r="77" spans="1:11" ht="4.5" customHeight="1" x14ac:dyDescent="0.45">
      <c r="B77" s="2"/>
      <c r="C77" s="16"/>
      <c r="D77" s="16"/>
      <c r="E77" s="230"/>
      <c r="F77" s="230"/>
      <c r="G77" s="169"/>
      <c r="H77" s="156"/>
      <c r="I77" s="3"/>
    </row>
    <row r="78" spans="1:11" s="111" customFormat="1" ht="13.5" thickBot="1" x14ac:dyDescent="0.25">
      <c r="B78" s="20" t="s">
        <v>22</v>
      </c>
      <c r="C78" s="39" t="s">
        <v>1</v>
      </c>
      <c r="D78" s="39"/>
      <c r="E78" s="22" t="s">
        <v>2</v>
      </c>
      <c r="F78" s="168"/>
      <c r="G78" s="168"/>
      <c r="H78" s="50"/>
    </row>
    <row r="79" spans="1:11" x14ac:dyDescent="0.2">
      <c r="B79" s="186" t="s">
        <v>25</v>
      </c>
      <c r="C79" s="183" t="s">
        <v>13</v>
      </c>
      <c r="D79" s="35"/>
      <c r="E79" s="180">
        <v>3232.89</v>
      </c>
      <c r="F79" s="53"/>
      <c r="G79" s="51"/>
    </row>
    <row r="80" spans="1:11" x14ac:dyDescent="0.2">
      <c r="B80" s="187" t="s">
        <v>26</v>
      </c>
      <c r="C80" s="184" t="s">
        <v>24</v>
      </c>
      <c r="D80" s="36"/>
      <c r="E80" s="181">
        <v>1004.63</v>
      </c>
      <c r="F80" s="53"/>
      <c r="G80" s="51"/>
    </row>
    <row r="81" spans="1:11" x14ac:dyDescent="0.2">
      <c r="B81" s="187" t="s">
        <v>3</v>
      </c>
      <c r="C81" s="184" t="s">
        <v>12</v>
      </c>
      <c r="D81" s="36"/>
      <c r="E81" s="181">
        <v>1003.27</v>
      </c>
      <c r="F81" s="53"/>
      <c r="G81" s="51"/>
    </row>
    <row r="82" spans="1:11" x14ac:dyDescent="0.2">
      <c r="B82" s="188" t="s">
        <v>31</v>
      </c>
      <c r="C82" s="185" t="s">
        <v>11</v>
      </c>
      <c r="D82" s="37"/>
      <c r="E82" s="182">
        <v>1268.72</v>
      </c>
      <c r="F82" s="53"/>
      <c r="G82" s="51"/>
    </row>
    <row r="83" spans="1:11" x14ac:dyDescent="0.2">
      <c r="B83" s="188" t="s">
        <v>69</v>
      </c>
      <c r="C83" s="185" t="s">
        <v>30</v>
      </c>
      <c r="D83" s="37"/>
      <c r="E83" s="182">
        <v>1287</v>
      </c>
      <c r="G83" s="51"/>
      <c r="I83" s="213"/>
      <c r="J83" s="213"/>
    </row>
    <row r="84" spans="1:11" x14ac:dyDescent="0.2">
      <c r="B84" s="226" t="s">
        <v>79</v>
      </c>
      <c r="C84" s="224" t="s">
        <v>80</v>
      </c>
      <c r="D84" s="60"/>
      <c r="E84" s="222">
        <v>1485</v>
      </c>
      <c r="G84" s="51"/>
      <c r="I84" s="213"/>
      <c r="J84" s="213"/>
    </row>
    <row r="85" spans="1:11" ht="13.5" thickBot="1" x14ac:dyDescent="0.25">
      <c r="B85" s="227" t="s">
        <v>101</v>
      </c>
      <c r="C85" s="225" t="s">
        <v>147</v>
      </c>
      <c r="D85" s="45"/>
      <c r="E85" s="165">
        <v>1237.5</v>
      </c>
      <c r="F85" s="53"/>
      <c r="G85" s="179"/>
      <c r="H85" s="156"/>
    </row>
    <row r="86" spans="1:11" ht="13.5" thickBot="1" x14ac:dyDescent="0.25">
      <c r="B86" s="9"/>
      <c r="C86" s="27" t="s">
        <v>0</v>
      </c>
      <c r="D86" s="27"/>
      <c r="E86" s="28">
        <f>SUM(E79:E85)</f>
        <v>10519.009999999998</v>
      </c>
      <c r="K86" s="3"/>
    </row>
    <row r="87" spans="1:11" x14ac:dyDescent="0.2">
      <c r="B87" s="9"/>
      <c r="C87" s="27"/>
      <c r="D87" s="27"/>
      <c r="E87" s="47"/>
    </row>
    <row r="88" spans="1:11" x14ac:dyDescent="0.2">
      <c r="B88" s="9" t="s">
        <v>108</v>
      </c>
      <c r="C88" s="157" t="s">
        <v>109</v>
      </c>
      <c r="D88" s="27"/>
      <c r="E88" s="156">
        <f>800*7</f>
        <v>5600</v>
      </c>
      <c r="F88" s="40">
        <f>SUM(E86:E88)</f>
        <v>16119.009999999998</v>
      </c>
    </row>
    <row r="89" spans="1:11" x14ac:dyDescent="0.2">
      <c r="B89" s="9"/>
      <c r="C89" s="27"/>
      <c r="D89" s="27"/>
      <c r="E89" s="47"/>
    </row>
    <row r="90" spans="1:11" s="5" customFormat="1" ht="13.15" customHeight="1" x14ac:dyDescent="0.2">
      <c r="A90" s="13"/>
      <c r="B90" s="14"/>
      <c r="C90" s="14"/>
      <c r="D90" s="29"/>
      <c r="E90" s="38"/>
      <c r="F90" s="13" t="s">
        <v>33</v>
      </c>
      <c r="G90" s="170" t="s">
        <v>32</v>
      </c>
      <c r="H90" s="29">
        <v>3853.36</v>
      </c>
      <c r="I90" s="46"/>
      <c r="K90" s="4"/>
    </row>
    <row r="91" spans="1:11" s="5" customFormat="1" ht="13.15" customHeight="1" x14ac:dyDescent="0.2">
      <c r="A91" s="13" t="s">
        <v>8</v>
      </c>
      <c r="B91" s="14" t="s">
        <v>9</v>
      </c>
      <c r="C91" s="14"/>
      <c r="D91" s="29">
        <v>311.83999999999997</v>
      </c>
      <c r="E91" s="38"/>
      <c r="F91" s="13" t="s">
        <v>33</v>
      </c>
      <c r="G91" s="170" t="s">
        <v>107</v>
      </c>
      <c r="H91" s="164">
        <v>2000</v>
      </c>
      <c r="I91" s="46"/>
      <c r="K91" s="4"/>
    </row>
    <row r="92" spans="1:11" s="5" customFormat="1" ht="13.15" customHeight="1" x14ac:dyDescent="0.2">
      <c r="A92" s="13" t="s">
        <v>27</v>
      </c>
      <c r="B92" s="14" t="s">
        <v>28</v>
      </c>
      <c r="C92" s="14"/>
      <c r="D92" s="29">
        <v>619.53</v>
      </c>
      <c r="E92" s="38"/>
      <c r="F92" s="54" t="s">
        <v>19</v>
      </c>
      <c r="G92" s="170" t="s">
        <v>20</v>
      </c>
      <c r="H92" s="164">
        <v>500</v>
      </c>
      <c r="I92" s="46"/>
    </row>
    <row r="93" spans="1:11" s="5" customFormat="1" ht="13.15" customHeight="1" x14ac:dyDescent="0.2">
      <c r="A93" s="13" t="s">
        <v>10</v>
      </c>
      <c r="B93" s="14" t="s">
        <v>34</v>
      </c>
      <c r="C93" s="29"/>
      <c r="D93" s="29">
        <v>5000</v>
      </c>
      <c r="E93" s="38"/>
      <c r="F93" s="54" t="s">
        <v>8</v>
      </c>
      <c r="G93" s="170" t="s">
        <v>14</v>
      </c>
      <c r="H93" s="164">
        <v>12000</v>
      </c>
      <c r="I93" s="46"/>
    </row>
    <row r="94" spans="1:11" s="5" customFormat="1" ht="13.15" customHeight="1" thickBot="1" x14ac:dyDescent="0.25">
      <c r="A94" s="13" t="s">
        <v>10</v>
      </c>
      <c r="B94" s="14" t="s">
        <v>35</v>
      </c>
      <c r="C94" s="29"/>
      <c r="D94" s="29">
        <v>4000</v>
      </c>
      <c r="E94" s="38"/>
      <c r="F94" s="55" t="s">
        <v>16</v>
      </c>
      <c r="G94" s="170" t="s">
        <v>15</v>
      </c>
      <c r="H94" s="171">
        <v>12000</v>
      </c>
      <c r="I94" s="46"/>
      <c r="J94" s="163"/>
    </row>
    <row r="95" spans="1:11" s="5" customFormat="1" ht="13.15" customHeight="1" thickTop="1" thickBot="1" x14ac:dyDescent="0.25">
      <c r="A95" s="13"/>
      <c r="B95" s="14"/>
      <c r="C95" s="29"/>
      <c r="D95" s="29"/>
      <c r="E95" s="38"/>
      <c r="F95" s="56"/>
      <c r="G95" s="170"/>
      <c r="H95" s="172">
        <f>SUM(H89:H94)+SUM(D89:D94)</f>
        <v>40284.729999999996</v>
      </c>
      <c r="I95" s="46"/>
      <c r="J95" s="164"/>
    </row>
    <row r="96" spans="1:11" s="5" customFormat="1" ht="13.15" customHeight="1" thickBot="1" x14ac:dyDescent="0.25">
      <c r="A96" s="13"/>
      <c r="B96" s="14"/>
      <c r="C96" s="29"/>
      <c r="D96" s="29"/>
      <c r="E96" s="38"/>
      <c r="F96" s="56"/>
      <c r="G96" s="173" t="s">
        <v>4</v>
      </c>
      <c r="H96" s="174">
        <f>F88+H95</f>
        <v>56403.739999999991</v>
      </c>
      <c r="I96" s="46"/>
      <c r="J96" s="164"/>
      <c r="K96" s="163"/>
    </row>
    <row r="97" spans="1:11" s="5" customFormat="1" ht="13.15" customHeight="1" x14ac:dyDescent="0.2">
      <c r="A97" s="13"/>
      <c r="B97" s="14"/>
      <c r="C97" s="29"/>
      <c r="D97" s="29"/>
      <c r="E97" s="29"/>
      <c r="F97" s="56"/>
      <c r="G97" s="173"/>
      <c r="H97" s="228"/>
      <c r="I97" s="32"/>
      <c r="J97" s="164"/>
      <c r="K97" s="163"/>
    </row>
    <row r="98" spans="1:11" s="5" customFormat="1" ht="13.15" customHeight="1" x14ac:dyDescent="0.2">
      <c r="B98" s="13"/>
      <c r="C98" s="14"/>
      <c r="D98" s="7"/>
      <c r="E98" s="29"/>
      <c r="F98" s="57"/>
      <c r="G98" s="57"/>
      <c r="H98" s="57"/>
      <c r="I98" s="32"/>
      <c r="J98" s="164"/>
      <c r="K98" s="163"/>
    </row>
    <row r="99" spans="1:11" s="5" customFormat="1" ht="13.15" customHeight="1" x14ac:dyDescent="0.2">
      <c r="B99" s="13"/>
      <c r="C99" s="14"/>
      <c r="D99" s="6"/>
      <c r="E99" s="7"/>
      <c r="F99" s="57"/>
      <c r="G99" s="57"/>
      <c r="H99" s="57"/>
      <c r="I99" s="32"/>
      <c r="J99" s="164"/>
      <c r="K99" s="163"/>
    </row>
    <row r="100" spans="1:11" s="5" customFormat="1" ht="13.15" customHeight="1" x14ac:dyDescent="0.2">
      <c r="A100" s="7"/>
      <c r="B100" s="8"/>
      <c r="C100" s="7"/>
      <c r="D100" s="6"/>
      <c r="E100" s="7"/>
      <c r="F100" s="57"/>
      <c r="G100" s="57"/>
      <c r="H100" s="57"/>
      <c r="I100" s="32"/>
      <c r="J100" s="164"/>
      <c r="K100" s="163"/>
    </row>
    <row r="101" spans="1:11" s="5" customFormat="1" ht="13.15" customHeight="1" x14ac:dyDescent="0.2">
      <c r="A101" s="7"/>
      <c r="B101" s="8"/>
      <c r="C101" s="6"/>
      <c r="D101" s="6"/>
      <c r="E101" s="7"/>
      <c r="F101" s="57"/>
      <c r="G101" s="57"/>
      <c r="H101" s="57"/>
      <c r="I101" s="32"/>
      <c r="J101" s="163"/>
      <c r="K101" s="163"/>
    </row>
    <row r="102" spans="1:11" s="5" customFormat="1" ht="13.15" customHeight="1" x14ac:dyDescent="0.2">
      <c r="A102" s="7"/>
      <c r="B102" s="8"/>
      <c r="C102" s="6"/>
      <c r="D102" s="6"/>
      <c r="E102" s="7"/>
      <c r="F102" s="57"/>
      <c r="G102" s="57"/>
      <c r="H102" s="57"/>
      <c r="I102" s="32"/>
      <c r="J102" s="163"/>
      <c r="K102" s="163"/>
    </row>
    <row r="103" spans="1:11" s="5" customFormat="1" ht="13.15" customHeight="1" x14ac:dyDescent="0.2">
      <c r="A103" s="7"/>
      <c r="B103" s="8"/>
      <c r="C103" s="6"/>
      <c r="D103" s="6"/>
      <c r="E103" s="7"/>
      <c r="F103" s="57"/>
      <c r="G103" s="57"/>
      <c r="H103" s="57"/>
      <c r="I103" s="32"/>
      <c r="K103" s="163"/>
    </row>
    <row r="104" spans="1:11" s="7" customFormat="1" x14ac:dyDescent="0.2">
      <c r="B104" s="8"/>
      <c r="C104" s="6"/>
      <c r="F104" s="57"/>
      <c r="G104" s="57"/>
      <c r="H104" s="57"/>
      <c r="K104" s="163"/>
    </row>
    <row r="105" spans="1:11" s="7" customFormat="1" x14ac:dyDescent="0.2">
      <c r="B105" s="8"/>
      <c r="C105" s="6"/>
      <c r="F105" s="57"/>
      <c r="G105" s="57"/>
      <c r="H105" s="57"/>
      <c r="K105" s="5"/>
    </row>
    <row r="106" spans="1:11" s="7" customFormat="1" ht="12" x14ac:dyDescent="0.2">
      <c r="B106" s="8"/>
      <c r="C106" s="6"/>
      <c r="F106" s="57"/>
      <c r="G106" s="57"/>
      <c r="H106" s="57"/>
    </row>
    <row r="107" spans="1:11" s="7" customFormat="1" ht="12" x14ac:dyDescent="0.2">
      <c r="B107" s="8"/>
      <c r="F107" s="57"/>
      <c r="G107" s="57"/>
      <c r="H107" s="57"/>
    </row>
    <row r="108" spans="1:11" s="7" customFormat="1" ht="12" x14ac:dyDescent="0.2">
      <c r="B108" s="8"/>
      <c r="F108" s="57"/>
      <c r="G108" s="57"/>
      <c r="H108" s="57"/>
    </row>
    <row r="109" spans="1:11" s="7" customFormat="1" ht="12" x14ac:dyDescent="0.2">
      <c r="B109" s="8"/>
      <c r="F109" s="57"/>
      <c r="G109" s="57"/>
      <c r="H109" s="57"/>
    </row>
    <row r="110" spans="1:11" s="7" customFormat="1" x14ac:dyDescent="0.2">
      <c r="B110" s="8"/>
      <c r="D110" s="4"/>
      <c r="F110" s="57"/>
      <c r="G110" s="57"/>
      <c r="H110" s="57"/>
    </row>
    <row r="111" spans="1:11" s="7" customFormat="1" x14ac:dyDescent="0.2">
      <c r="B111" s="8"/>
      <c r="D111" s="4"/>
      <c r="F111" s="40"/>
      <c r="G111" s="40"/>
      <c r="H111" s="40"/>
    </row>
    <row r="112" spans="1:11" s="7" customFormat="1" x14ac:dyDescent="0.2">
      <c r="B112" s="8"/>
      <c r="D112" s="4"/>
      <c r="E112" s="4"/>
      <c r="F112" s="40"/>
      <c r="G112" s="40"/>
      <c r="H112" s="40"/>
    </row>
    <row r="113" spans="1:11" s="7" customFormat="1" x14ac:dyDescent="0.2">
      <c r="B113" s="10"/>
      <c r="C113" s="4"/>
      <c r="D113" s="4"/>
      <c r="E113" s="4"/>
      <c r="F113" s="40"/>
      <c r="G113" s="40"/>
      <c r="H113" s="40"/>
    </row>
    <row r="114" spans="1:11" s="7" customFormat="1" x14ac:dyDescent="0.2">
      <c r="B114" s="10"/>
      <c r="C114" s="4"/>
      <c r="D114" s="4"/>
      <c r="E114" s="4"/>
      <c r="F114" s="40"/>
      <c r="G114" s="40"/>
      <c r="H114" s="40"/>
    </row>
    <row r="115" spans="1:11" s="7" customFormat="1" x14ac:dyDescent="0.2">
      <c r="B115" s="10"/>
      <c r="C115" s="4"/>
      <c r="D115" s="4"/>
      <c r="E115" s="4"/>
      <c r="F115" s="40"/>
      <c r="G115" s="40"/>
      <c r="H115" s="40"/>
    </row>
    <row r="116" spans="1:11" s="7" customFormat="1" x14ac:dyDescent="0.2">
      <c r="B116" s="10"/>
      <c r="C116" s="4"/>
      <c r="D116" s="4"/>
      <c r="E116" s="4"/>
      <c r="F116" s="40"/>
      <c r="G116" s="40"/>
      <c r="H116" s="40"/>
    </row>
    <row r="117" spans="1:11" s="7" customFormat="1" x14ac:dyDescent="0.2">
      <c r="A117" s="4"/>
      <c r="B117" s="10"/>
      <c r="C117" s="4"/>
      <c r="D117" s="4"/>
      <c r="E117" s="4"/>
      <c r="F117" s="40"/>
      <c r="G117" s="40"/>
      <c r="H117" s="40"/>
      <c r="I117" s="4"/>
    </row>
    <row r="118" spans="1:11" s="7" customFormat="1" x14ac:dyDescent="0.2">
      <c r="A118" s="4"/>
      <c r="B118" s="10"/>
      <c r="C118" s="4"/>
      <c r="D118" s="4"/>
      <c r="E118" s="4"/>
      <c r="F118" s="40"/>
      <c r="G118" s="40"/>
      <c r="H118" s="40"/>
      <c r="I118" s="4"/>
    </row>
    <row r="119" spans="1:11" s="7" customFormat="1" x14ac:dyDescent="0.2">
      <c r="A119" s="4"/>
      <c r="B119" s="10"/>
      <c r="C119" s="4"/>
      <c r="D119" s="4"/>
      <c r="E119" s="4"/>
      <c r="F119" s="40"/>
      <c r="G119" s="40"/>
      <c r="H119" s="40"/>
      <c r="I119" s="4"/>
    </row>
    <row r="120" spans="1:11" s="7" customFormat="1" x14ac:dyDescent="0.2">
      <c r="A120" s="4"/>
      <c r="B120" s="10"/>
      <c r="C120" s="4"/>
      <c r="D120" s="4"/>
      <c r="E120" s="4"/>
      <c r="F120" s="40"/>
      <c r="G120" s="40"/>
      <c r="H120" s="40"/>
      <c r="I120" s="4"/>
    </row>
    <row r="121" spans="1:11" x14ac:dyDescent="0.2">
      <c r="K121" s="7"/>
    </row>
    <row r="122" spans="1:11" x14ac:dyDescent="0.2">
      <c r="K122" s="7"/>
    </row>
  </sheetData>
  <mergeCells count="13">
    <mergeCell ref="E37:F37"/>
    <mergeCell ref="C40:D40"/>
    <mergeCell ref="E41:F41"/>
    <mergeCell ref="C76:D76"/>
    <mergeCell ref="E77:F77"/>
    <mergeCell ref="C58:D58"/>
    <mergeCell ref="E59:F59"/>
    <mergeCell ref="E23:F23"/>
    <mergeCell ref="A1:J1"/>
    <mergeCell ref="C4:D4"/>
    <mergeCell ref="E5:F5"/>
    <mergeCell ref="E19:F19"/>
    <mergeCell ref="C22:D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A19" workbookViewId="0">
      <selection activeCell="A36" sqref="A36"/>
    </sheetView>
  </sheetViews>
  <sheetFormatPr defaultColWidth="8.85546875" defaultRowHeight="12.75" x14ac:dyDescent="0.2"/>
  <cols>
    <col min="1" max="1" width="8.5703125" style="4" customWidth="1"/>
    <col min="2" max="2" width="12" style="10" customWidth="1"/>
    <col min="3" max="3" width="10.5703125" style="4" customWidth="1"/>
    <col min="4" max="4" width="14.42578125" style="4" customWidth="1"/>
    <col min="5" max="5" width="10.5703125" style="4" customWidth="1"/>
    <col min="6" max="6" width="12" style="40" customWidth="1"/>
    <col min="7" max="7" width="14.85546875" style="40" customWidth="1"/>
    <col min="8" max="8" width="12.7109375" style="40" customWidth="1"/>
    <col min="9" max="9" width="3.28515625" style="4" customWidth="1"/>
    <col min="10" max="10" width="10.42578125" style="4" customWidth="1"/>
    <col min="11" max="16384" width="8.85546875" style="4"/>
  </cols>
  <sheetData>
    <row r="1" spans="1:11" s="1" customFormat="1" ht="24" customHeight="1" x14ac:dyDescent="0.2">
      <c r="A1" s="229" t="s">
        <v>153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1" s="23" customFormat="1" ht="6.75" customHeight="1" x14ac:dyDescent="0.2">
      <c r="B2" s="24"/>
      <c r="C2" s="25"/>
      <c r="D2" s="25"/>
      <c r="E2" s="26"/>
      <c r="F2" s="48"/>
      <c r="G2" s="48"/>
      <c r="H2" s="48"/>
      <c r="I2" s="26"/>
    </row>
    <row r="3" spans="1:11" ht="19.5" customHeight="1" x14ac:dyDescent="0.2">
      <c r="A3" s="33"/>
      <c r="B3" s="19" t="s">
        <v>21</v>
      </c>
      <c r="C3" s="34" t="s">
        <v>53</v>
      </c>
      <c r="D3" s="30"/>
      <c r="E3" s="11"/>
      <c r="F3" s="49"/>
      <c r="G3" s="49"/>
      <c r="H3" s="49"/>
      <c r="I3" s="11"/>
    </row>
    <row r="4" spans="1:11" ht="19.5" customHeight="1" x14ac:dyDescent="0.2">
      <c r="B4" s="19" t="s">
        <v>23</v>
      </c>
      <c r="C4" s="231">
        <v>44384</v>
      </c>
      <c r="D4" s="231"/>
      <c r="E4" s="11"/>
      <c r="F4" s="49"/>
      <c r="G4" s="49"/>
      <c r="H4" s="49"/>
      <c r="I4" s="11"/>
    </row>
    <row r="5" spans="1:11" ht="4.5" customHeight="1" x14ac:dyDescent="0.45">
      <c r="B5" s="2"/>
      <c r="C5" s="16"/>
      <c r="D5" s="16"/>
      <c r="E5" s="230"/>
      <c r="F5" s="230"/>
      <c r="G5" s="169"/>
      <c r="H5" s="156"/>
      <c r="I5" s="3"/>
    </row>
    <row r="6" spans="1:11" s="111" customFormat="1" ht="13.5" thickBot="1" x14ac:dyDescent="0.25">
      <c r="B6" s="20" t="s">
        <v>22</v>
      </c>
      <c r="C6" s="39" t="s">
        <v>1</v>
      </c>
      <c r="D6" s="39"/>
      <c r="E6" s="22" t="s">
        <v>2</v>
      </c>
      <c r="F6" s="168"/>
      <c r="G6" s="168"/>
      <c r="H6" s="50"/>
    </row>
    <row r="7" spans="1:11" x14ac:dyDescent="0.2">
      <c r="B7" s="186" t="s">
        <v>25</v>
      </c>
      <c r="C7" s="183" t="s">
        <v>13</v>
      </c>
      <c r="D7" s="35"/>
      <c r="E7" s="180">
        <v>2063.61</v>
      </c>
      <c r="F7" s="53"/>
      <c r="G7" s="51"/>
    </row>
    <row r="8" spans="1:11" x14ac:dyDescent="0.2">
      <c r="B8" s="187" t="s">
        <v>26</v>
      </c>
      <c r="C8" s="184" t="s">
        <v>24</v>
      </c>
      <c r="D8" s="36"/>
      <c r="E8" s="181">
        <v>1004.63</v>
      </c>
      <c r="F8" s="53"/>
      <c r="G8" s="51"/>
    </row>
    <row r="9" spans="1:11" x14ac:dyDescent="0.2">
      <c r="B9" s="187" t="s">
        <v>3</v>
      </c>
      <c r="C9" s="184" t="s">
        <v>12</v>
      </c>
      <c r="D9" s="36"/>
      <c r="E9" s="181">
        <v>1003.27</v>
      </c>
      <c r="F9" s="53"/>
      <c r="G9" s="51"/>
    </row>
    <row r="10" spans="1:11" x14ac:dyDescent="0.2">
      <c r="B10" s="188" t="s">
        <v>31</v>
      </c>
      <c r="C10" s="185" t="s">
        <v>11</v>
      </c>
      <c r="D10" s="37"/>
      <c r="E10" s="182">
        <v>1268.72</v>
      </c>
      <c r="F10" s="53"/>
      <c r="G10" s="51"/>
    </row>
    <row r="11" spans="1:11" x14ac:dyDescent="0.2">
      <c r="B11" s="188" t="s">
        <v>69</v>
      </c>
      <c r="C11" s="185" t="s">
        <v>30</v>
      </c>
      <c r="D11" s="37"/>
      <c r="E11" s="182">
        <v>990</v>
      </c>
      <c r="G11" s="51"/>
      <c r="I11" s="213"/>
      <c r="J11" s="213"/>
    </row>
    <row r="12" spans="1:11" x14ac:dyDescent="0.2">
      <c r="B12" s="188" t="s">
        <v>79</v>
      </c>
      <c r="C12" s="185" t="s">
        <v>80</v>
      </c>
      <c r="D12" s="60"/>
      <c r="E12" s="222">
        <v>1485</v>
      </c>
      <c r="G12" s="51"/>
      <c r="I12" s="213"/>
      <c r="J12" s="213"/>
    </row>
    <row r="13" spans="1:11" ht="13.5" thickBot="1" x14ac:dyDescent="0.25">
      <c r="B13" s="61" t="s">
        <v>101</v>
      </c>
      <c r="C13" s="63" t="s">
        <v>147</v>
      </c>
      <c r="D13" s="45"/>
      <c r="E13" s="165">
        <v>1237.5</v>
      </c>
      <c r="F13" s="53"/>
      <c r="G13" s="179"/>
      <c r="H13" s="156"/>
    </row>
    <row r="14" spans="1:11" s="3" customFormat="1" ht="13.5" thickBot="1" x14ac:dyDescent="0.25">
      <c r="B14" s="41"/>
      <c r="C14" s="42"/>
      <c r="D14" s="43"/>
      <c r="E14" s="44">
        <f>SUM(E7:E13)</f>
        <v>9052.73</v>
      </c>
      <c r="F14" s="52"/>
      <c r="G14" s="51"/>
      <c r="H14" s="167"/>
      <c r="J14" s="156"/>
      <c r="K14" s="4"/>
    </row>
    <row r="15" spans="1:11" s="175" customFormat="1" ht="13.5" thickBot="1" x14ac:dyDescent="0.25">
      <c r="B15" s="176" t="s">
        <v>29</v>
      </c>
      <c r="C15" s="177" t="s">
        <v>5</v>
      </c>
      <c r="D15" s="177"/>
      <c r="E15" s="64">
        <v>1125</v>
      </c>
      <c r="F15" s="178"/>
      <c r="G15" s="178"/>
      <c r="H15" s="178"/>
    </row>
    <row r="16" spans="1:11" ht="13.5" thickBot="1" x14ac:dyDescent="0.25">
      <c r="B16" s="9"/>
      <c r="C16" s="27" t="s">
        <v>0</v>
      </c>
      <c r="D16" s="27"/>
      <c r="E16" s="28">
        <f>SUM(E14:E15)</f>
        <v>10177.73</v>
      </c>
      <c r="K16" s="3"/>
    </row>
    <row r="17" spans="1:11" x14ac:dyDescent="0.2">
      <c r="B17" s="9"/>
      <c r="C17" s="27"/>
      <c r="D17" s="27"/>
      <c r="E17" s="47"/>
    </row>
    <row r="18" spans="1:11" x14ac:dyDescent="0.2">
      <c r="B18" s="9"/>
      <c r="C18" s="157"/>
      <c r="D18" s="27"/>
      <c r="E18" s="156"/>
    </row>
    <row r="19" spans="1:11" ht="12.75" customHeight="1" x14ac:dyDescent="0.45">
      <c r="B19" s="2"/>
      <c r="C19" s="16"/>
      <c r="D19" s="16"/>
      <c r="E19" s="230"/>
      <c r="F19" s="230"/>
      <c r="G19" s="169"/>
      <c r="H19" s="156"/>
      <c r="I19" s="3"/>
    </row>
    <row r="20" spans="1:11" s="23" customFormat="1" ht="6.75" customHeight="1" x14ac:dyDescent="0.2">
      <c r="B20" s="24"/>
      <c r="C20" s="25"/>
      <c r="D20" s="25"/>
      <c r="E20" s="26"/>
      <c r="F20" s="48"/>
      <c r="G20" s="48"/>
      <c r="H20" s="48"/>
      <c r="I20" s="26"/>
    </row>
    <row r="21" spans="1:11" ht="19.5" customHeight="1" x14ac:dyDescent="0.2">
      <c r="A21" s="33"/>
      <c r="B21" s="19" t="s">
        <v>21</v>
      </c>
      <c r="C21" s="34" t="s">
        <v>54</v>
      </c>
      <c r="D21" s="30"/>
      <c r="E21" s="11"/>
      <c r="F21" s="49"/>
      <c r="G21" s="49"/>
      <c r="H21" s="49"/>
      <c r="I21" s="11"/>
    </row>
    <row r="22" spans="1:11" ht="19.5" customHeight="1" x14ac:dyDescent="0.2">
      <c r="B22" s="19" t="s">
        <v>23</v>
      </c>
      <c r="C22" s="231">
        <v>44391</v>
      </c>
      <c r="D22" s="231"/>
      <c r="E22" s="11"/>
      <c r="F22" s="49"/>
      <c r="G22" s="49"/>
      <c r="H22" s="49"/>
      <c r="I22" s="11"/>
    </row>
    <row r="23" spans="1:11" ht="4.5" customHeight="1" x14ac:dyDescent="0.45">
      <c r="B23" s="2"/>
      <c r="C23" s="16"/>
      <c r="D23" s="16"/>
      <c r="E23" s="230"/>
      <c r="F23" s="230"/>
      <c r="G23" s="169"/>
      <c r="H23" s="156"/>
      <c r="I23" s="3"/>
    </row>
    <row r="24" spans="1:11" s="111" customFormat="1" ht="12.75" customHeight="1" thickBot="1" x14ac:dyDescent="0.25">
      <c r="B24" s="20" t="s">
        <v>22</v>
      </c>
      <c r="C24" s="39" t="s">
        <v>1</v>
      </c>
      <c r="D24" s="39"/>
      <c r="E24" s="22" t="s">
        <v>2</v>
      </c>
      <c r="F24" s="168"/>
      <c r="G24" s="168"/>
      <c r="H24" s="50"/>
    </row>
    <row r="25" spans="1:11" x14ac:dyDescent="0.2">
      <c r="B25" s="186" t="s">
        <v>25</v>
      </c>
      <c r="C25" s="183" t="s">
        <v>13</v>
      </c>
      <c r="D25" s="35"/>
      <c r="E25" s="180">
        <v>2063.61</v>
      </c>
      <c r="F25" s="53"/>
      <c r="G25" s="51"/>
    </row>
    <row r="26" spans="1:11" x14ac:dyDescent="0.2">
      <c r="B26" s="187" t="s">
        <v>26</v>
      </c>
      <c r="C26" s="184" t="s">
        <v>24</v>
      </c>
      <c r="D26" s="36"/>
      <c r="E26" s="181">
        <v>1004.63</v>
      </c>
      <c r="F26" s="53"/>
      <c r="G26" s="51"/>
    </row>
    <row r="27" spans="1:11" x14ac:dyDescent="0.2">
      <c r="B27" s="187" t="s">
        <v>3</v>
      </c>
      <c r="C27" s="184" t="s">
        <v>12</v>
      </c>
      <c r="D27" s="36"/>
      <c r="E27" s="181">
        <v>1003.27</v>
      </c>
      <c r="F27" s="53"/>
      <c r="G27" s="51"/>
    </row>
    <row r="28" spans="1:11" x14ac:dyDescent="0.2">
      <c r="B28" s="188" t="s">
        <v>31</v>
      </c>
      <c r="C28" s="185" t="s">
        <v>11</v>
      </c>
      <c r="D28" s="37"/>
      <c r="E28" s="182">
        <v>1268.72</v>
      </c>
      <c r="F28" s="53"/>
      <c r="G28" s="51"/>
    </row>
    <row r="29" spans="1:11" x14ac:dyDescent="0.2">
      <c r="B29" s="188" t="s">
        <v>69</v>
      </c>
      <c r="C29" s="185" t="s">
        <v>30</v>
      </c>
      <c r="D29" s="37"/>
      <c r="E29" s="182">
        <v>990</v>
      </c>
      <c r="G29" s="51"/>
      <c r="I29" s="213"/>
      <c r="J29" s="213"/>
    </row>
    <row r="30" spans="1:11" x14ac:dyDescent="0.2">
      <c r="B30" s="188" t="s">
        <v>79</v>
      </c>
      <c r="C30" s="185" t="s">
        <v>80</v>
      </c>
      <c r="D30" s="60"/>
      <c r="E30" s="222">
        <v>1285</v>
      </c>
      <c r="G30" s="51"/>
      <c r="I30" s="213"/>
      <c r="J30" s="213"/>
    </row>
    <row r="31" spans="1:11" ht="13.5" thickBot="1" x14ac:dyDescent="0.25">
      <c r="B31" s="61" t="s">
        <v>101</v>
      </c>
      <c r="C31" s="63" t="s">
        <v>147</v>
      </c>
      <c r="D31" s="45"/>
      <c r="E31" s="165">
        <v>1237.5</v>
      </c>
      <c r="F31" s="53"/>
      <c r="G31" s="179"/>
      <c r="H31" s="156"/>
    </row>
    <row r="32" spans="1:11" s="3" customFormat="1" ht="13.5" thickBot="1" x14ac:dyDescent="0.25">
      <c r="B32" s="41"/>
      <c r="C32" s="42"/>
      <c r="D32" s="43"/>
      <c r="E32" s="44">
        <f>SUM(E25:E31)</f>
        <v>8852.73</v>
      </c>
      <c r="F32" s="52"/>
      <c r="G32" s="51"/>
      <c r="H32" s="167"/>
      <c r="J32" s="156"/>
      <c r="K32" s="4"/>
    </row>
    <row r="33" spans="1:11" s="175" customFormat="1" ht="13.5" thickBot="1" x14ac:dyDescent="0.25">
      <c r="B33" s="176" t="s">
        <v>29</v>
      </c>
      <c r="C33" s="177" t="s">
        <v>5</v>
      </c>
      <c r="D33" s="177"/>
      <c r="E33" s="64">
        <v>1125</v>
      </c>
      <c r="F33" s="178"/>
      <c r="G33" s="178"/>
      <c r="H33" s="178"/>
    </row>
    <row r="34" spans="1:11" ht="13.5" thickBot="1" x14ac:dyDescent="0.25">
      <c r="B34" s="9"/>
      <c r="C34" s="27" t="s">
        <v>0</v>
      </c>
      <c r="D34" s="27"/>
      <c r="E34" s="28">
        <f>SUM(E32:E33)</f>
        <v>9977.73</v>
      </c>
      <c r="K34" s="3"/>
    </row>
    <row r="35" spans="1:11" x14ac:dyDescent="0.2">
      <c r="B35" s="9"/>
      <c r="C35" s="27"/>
      <c r="D35" s="27"/>
      <c r="E35" s="47"/>
    </row>
    <row r="36" spans="1:11" x14ac:dyDescent="0.2">
      <c r="B36" s="9"/>
      <c r="C36" s="157"/>
      <c r="D36" s="27"/>
      <c r="E36" s="156"/>
    </row>
    <row r="37" spans="1:11" ht="12.75" customHeight="1" x14ac:dyDescent="0.45">
      <c r="B37" s="2"/>
      <c r="C37" s="16"/>
      <c r="D37" s="16"/>
      <c r="E37" s="230"/>
      <c r="F37" s="230"/>
      <c r="G37" s="169"/>
      <c r="H37" s="156"/>
      <c r="I37" s="3"/>
    </row>
    <row r="38" spans="1:11" s="23" customFormat="1" ht="6.75" customHeight="1" x14ac:dyDescent="0.2">
      <c r="B38" s="24"/>
      <c r="C38" s="25"/>
      <c r="D38" s="25"/>
      <c r="E38" s="26"/>
      <c r="F38" s="48"/>
      <c r="G38" s="48"/>
      <c r="H38" s="48"/>
      <c r="I38" s="26"/>
    </row>
    <row r="39" spans="1:11" ht="19.5" customHeight="1" x14ac:dyDescent="0.2">
      <c r="A39" s="33"/>
      <c r="B39" s="19" t="s">
        <v>21</v>
      </c>
      <c r="C39" s="34" t="s">
        <v>75</v>
      </c>
      <c r="D39" s="30"/>
      <c r="E39" s="11"/>
      <c r="F39" s="49"/>
      <c r="G39" s="49"/>
      <c r="H39" s="49"/>
      <c r="I39" s="11"/>
    </row>
    <row r="40" spans="1:11" ht="19.5" customHeight="1" x14ac:dyDescent="0.2">
      <c r="B40" s="19" t="s">
        <v>23</v>
      </c>
      <c r="C40" s="231">
        <v>44398</v>
      </c>
      <c r="D40" s="231"/>
      <c r="E40" s="11"/>
      <c r="F40" s="49"/>
      <c r="G40" s="49"/>
      <c r="H40" s="49"/>
      <c r="I40" s="11"/>
    </row>
    <row r="41" spans="1:11" ht="4.5" customHeight="1" x14ac:dyDescent="0.45">
      <c r="B41" s="2"/>
      <c r="C41" s="16"/>
      <c r="D41" s="16"/>
      <c r="E41" s="230"/>
      <c r="F41" s="230"/>
      <c r="G41" s="169"/>
      <c r="H41" s="156"/>
      <c r="I41" s="3"/>
    </row>
    <row r="42" spans="1:11" s="111" customFormat="1" ht="13.5" thickBot="1" x14ac:dyDescent="0.25">
      <c r="B42" s="20" t="s">
        <v>22</v>
      </c>
      <c r="C42" s="39" t="s">
        <v>1</v>
      </c>
      <c r="D42" s="39"/>
      <c r="E42" s="22" t="s">
        <v>2</v>
      </c>
      <c r="F42" s="168"/>
      <c r="G42" s="168"/>
      <c r="H42" s="50"/>
    </row>
    <row r="43" spans="1:11" x14ac:dyDescent="0.2">
      <c r="B43" s="186" t="s">
        <v>25</v>
      </c>
      <c r="C43" s="183" t="s">
        <v>13</v>
      </c>
      <c r="D43" s="35"/>
      <c r="E43" s="180">
        <v>2375.46</v>
      </c>
      <c r="F43" s="53"/>
      <c r="G43" s="51"/>
    </row>
    <row r="44" spans="1:11" x14ac:dyDescent="0.2">
      <c r="B44" s="187" t="s">
        <v>26</v>
      </c>
      <c r="C44" s="184" t="s">
        <v>24</v>
      </c>
      <c r="D44" s="36"/>
      <c r="E44" s="181">
        <v>2004.63</v>
      </c>
      <c r="F44" s="53"/>
      <c r="G44" s="51"/>
    </row>
    <row r="45" spans="1:11" x14ac:dyDescent="0.2">
      <c r="B45" s="187" t="s">
        <v>3</v>
      </c>
      <c r="C45" s="184" t="s">
        <v>12</v>
      </c>
      <c r="D45" s="36"/>
      <c r="E45" s="181">
        <v>1003.27</v>
      </c>
      <c r="F45" s="53"/>
      <c r="G45" s="51"/>
    </row>
    <row r="46" spans="1:11" x14ac:dyDescent="0.2">
      <c r="B46" s="188" t="s">
        <v>31</v>
      </c>
      <c r="C46" s="185" t="s">
        <v>11</v>
      </c>
      <c r="D46" s="37"/>
      <c r="E46" s="182">
        <v>1268.72</v>
      </c>
      <c r="F46" s="53"/>
      <c r="G46" s="51"/>
    </row>
    <row r="47" spans="1:11" x14ac:dyDescent="0.2">
      <c r="B47" s="188" t="s">
        <v>69</v>
      </c>
      <c r="C47" s="185" t="s">
        <v>30</v>
      </c>
      <c r="D47" s="37"/>
      <c r="E47" s="182">
        <v>890</v>
      </c>
      <c r="G47" s="51"/>
      <c r="I47" s="213"/>
      <c r="J47" s="213"/>
    </row>
    <row r="48" spans="1:11" x14ac:dyDescent="0.2">
      <c r="B48" s="59" t="s">
        <v>79</v>
      </c>
      <c r="C48" s="15" t="s">
        <v>80</v>
      </c>
      <c r="D48" s="60"/>
      <c r="E48" s="222">
        <v>1285</v>
      </c>
      <c r="G48" s="51"/>
      <c r="I48" s="213"/>
      <c r="J48" s="213"/>
    </row>
    <row r="49" spans="1:11" ht="13.5" thickBot="1" x14ac:dyDescent="0.25">
      <c r="B49" s="61" t="s">
        <v>101</v>
      </c>
      <c r="C49" s="223" t="s">
        <v>147</v>
      </c>
      <c r="D49" s="45"/>
      <c r="E49" s="165">
        <v>1237.5</v>
      </c>
      <c r="F49" s="53"/>
      <c r="G49" s="179"/>
      <c r="H49" s="156"/>
    </row>
    <row r="50" spans="1:11" s="3" customFormat="1" ht="13.5" thickBot="1" x14ac:dyDescent="0.25">
      <c r="B50" s="41"/>
      <c r="C50" s="42"/>
      <c r="D50" s="43"/>
      <c r="E50" s="44">
        <f>SUM(E43:E49)</f>
        <v>10064.580000000002</v>
      </c>
      <c r="F50" s="52"/>
      <c r="G50" s="51"/>
      <c r="H50" s="167"/>
      <c r="J50" s="156"/>
      <c r="K50" s="4"/>
    </row>
    <row r="51" spans="1:11" s="175" customFormat="1" ht="13.5" thickBot="1" x14ac:dyDescent="0.25">
      <c r="B51" s="176" t="s">
        <v>29</v>
      </c>
      <c r="C51" s="177" t="s">
        <v>5</v>
      </c>
      <c r="D51" s="177"/>
      <c r="E51" s="64">
        <v>1125</v>
      </c>
      <c r="F51" s="178"/>
      <c r="G51" s="178"/>
      <c r="H51" s="178"/>
    </row>
    <row r="52" spans="1:11" ht="13.5" thickBot="1" x14ac:dyDescent="0.25">
      <c r="B52" s="9"/>
      <c r="C52" s="27" t="s">
        <v>0</v>
      </c>
      <c r="D52" s="27"/>
      <c r="E52" s="28">
        <f>SUM(E50:E51)</f>
        <v>11189.580000000002</v>
      </c>
      <c r="K52" s="3"/>
    </row>
    <row r="53" spans="1:11" x14ac:dyDescent="0.2">
      <c r="B53" s="9"/>
      <c r="C53" s="27"/>
      <c r="D53" s="27"/>
      <c r="E53" s="47"/>
    </row>
    <row r="54" spans="1:11" x14ac:dyDescent="0.2">
      <c r="B54" s="9"/>
      <c r="C54" s="157"/>
      <c r="D54" s="27"/>
      <c r="E54" s="156"/>
    </row>
    <row r="55" spans="1:11" x14ac:dyDescent="0.2">
      <c r="B55" s="9"/>
      <c r="C55" s="27"/>
      <c r="D55" s="27"/>
      <c r="E55" s="47"/>
    </row>
    <row r="56" spans="1:11" s="23" customFormat="1" ht="6.75" customHeight="1" x14ac:dyDescent="0.2">
      <c r="B56" s="24"/>
      <c r="C56" s="25"/>
      <c r="D56" s="25"/>
      <c r="E56" s="26"/>
      <c r="F56" s="48"/>
      <c r="G56" s="48"/>
      <c r="H56" s="48"/>
      <c r="I56" s="26"/>
    </row>
    <row r="57" spans="1:11" ht="19.5" customHeight="1" x14ac:dyDescent="0.2">
      <c r="A57" s="33"/>
      <c r="B57" s="19" t="s">
        <v>21</v>
      </c>
      <c r="C57" s="34" t="s">
        <v>76</v>
      </c>
      <c r="D57" s="30"/>
      <c r="E57" s="11"/>
      <c r="F57" s="49"/>
      <c r="G57" s="49"/>
      <c r="H57" s="49"/>
      <c r="I57" s="11"/>
    </row>
    <row r="58" spans="1:11" ht="19.5" customHeight="1" x14ac:dyDescent="0.2">
      <c r="B58" s="19" t="s">
        <v>23</v>
      </c>
      <c r="C58" s="231">
        <v>44405</v>
      </c>
      <c r="D58" s="231"/>
      <c r="E58" s="11"/>
      <c r="F58" s="49"/>
      <c r="G58" s="49"/>
      <c r="H58" s="49"/>
      <c r="I58" s="11"/>
    </row>
    <row r="59" spans="1:11" ht="4.5" customHeight="1" x14ac:dyDescent="0.45">
      <c r="B59" s="2"/>
      <c r="C59" s="16"/>
      <c r="D59" s="16"/>
      <c r="E59" s="230"/>
      <c r="F59" s="230"/>
      <c r="G59" s="169"/>
      <c r="H59" s="156"/>
      <c r="I59" s="3"/>
    </row>
    <row r="60" spans="1:11" s="111" customFormat="1" ht="13.5" thickBot="1" x14ac:dyDescent="0.25">
      <c r="B60" s="20" t="s">
        <v>22</v>
      </c>
      <c r="C60" s="39" t="s">
        <v>1</v>
      </c>
      <c r="D60" s="39"/>
      <c r="E60" s="22" t="s">
        <v>2</v>
      </c>
      <c r="F60" s="168"/>
      <c r="G60" s="168"/>
      <c r="H60" s="50"/>
    </row>
    <row r="61" spans="1:11" x14ac:dyDescent="0.2">
      <c r="B61" s="186" t="s">
        <v>25</v>
      </c>
      <c r="C61" s="183" t="s">
        <v>13</v>
      </c>
      <c r="D61" s="35"/>
      <c r="E61" s="180">
        <v>2441.71</v>
      </c>
      <c r="F61" s="53"/>
      <c r="G61" s="51"/>
    </row>
    <row r="62" spans="1:11" x14ac:dyDescent="0.2">
      <c r="B62" s="187" t="s">
        <v>26</v>
      </c>
      <c r="C62" s="184" t="s">
        <v>24</v>
      </c>
      <c r="D62" s="36"/>
      <c r="E62" s="181">
        <v>1004.63</v>
      </c>
      <c r="F62" s="53"/>
      <c r="G62" s="51"/>
    </row>
    <row r="63" spans="1:11" x14ac:dyDescent="0.2">
      <c r="B63" s="187" t="s">
        <v>3</v>
      </c>
      <c r="C63" s="184" t="s">
        <v>12</v>
      </c>
      <c r="D63" s="36"/>
      <c r="E63" s="181">
        <v>1003.27</v>
      </c>
      <c r="F63" s="53"/>
      <c r="G63" s="51"/>
    </row>
    <row r="64" spans="1:11" x14ac:dyDescent="0.2">
      <c r="B64" s="188" t="s">
        <v>31</v>
      </c>
      <c r="C64" s="185" t="s">
        <v>11</v>
      </c>
      <c r="D64" s="37"/>
      <c r="E64" s="182">
        <v>1268.72</v>
      </c>
      <c r="F64" s="53"/>
      <c r="G64" s="51"/>
    </row>
    <row r="65" spans="1:11" x14ac:dyDescent="0.2">
      <c r="B65" s="188" t="s">
        <v>69</v>
      </c>
      <c r="C65" s="185" t="s">
        <v>30</v>
      </c>
      <c r="D65" s="37"/>
      <c r="E65" s="182">
        <v>990</v>
      </c>
      <c r="G65" s="51"/>
      <c r="I65" s="213"/>
      <c r="J65" s="213"/>
    </row>
    <row r="66" spans="1:11" x14ac:dyDescent="0.2">
      <c r="B66" s="59" t="s">
        <v>79</v>
      </c>
      <c r="C66" s="15" t="s">
        <v>80</v>
      </c>
      <c r="D66" s="60"/>
      <c r="E66" s="222">
        <v>1485</v>
      </c>
      <c r="G66" s="51"/>
      <c r="I66" s="213"/>
      <c r="J66" s="213"/>
    </row>
    <row r="67" spans="1:11" ht="13.5" thickBot="1" x14ac:dyDescent="0.25">
      <c r="B67" s="61" t="s">
        <v>101</v>
      </c>
      <c r="C67" s="223" t="s">
        <v>147</v>
      </c>
      <c r="D67" s="45"/>
      <c r="E67" s="165">
        <v>1399.92</v>
      </c>
      <c r="F67" s="53"/>
      <c r="G67" s="179"/>
      <c r="H67" s="156"/>
    </row>
    <row r="68" spans="1:11" s="3" customFormat="1" ht="13.5" thickBot="1" x14ac:dyDescent="0.25">
      <c r="B68" s="41"/>
      <c r="C68" s="42"/>
      <c r="D68" s="43"/>
      <c r="E68" s="44">
        <f>SUM(E61:E67)</f>
        <v>9593.2500000000018</v>
      </c>
      <c r="F68" s="52"/>
      <c r="G68" s="51"/>
      <c r="H68" s="167"/>
      <c r="J68" s="156"/>
      <c r="K68" s="4"/>
    </row>
    <row r="69" spans="1:11" s="175" customFormat="1" ht="13.5" thickBot="1" x14ac:dyDescent="0.25">
      <c r="B69" s="176" t="s">
        <v>29</v>
      </c>
      <c r="C69" s="177" t="s">
        <v>5</v>
      </c>
      <c r="D69" s="177"/>
      <c r="E69" s="64">
        <v>1125</v>
      </c>
      <c r="F69" s="178"/>
      <c r="G69" s="178"/>
      <c r="H69" s="178"/>
    </row>
    <row r="70" spans="1:11" ht="13.5" thickBot="1" x14ac:dyDescent="0.25">
      <c r="B70" s="9"/>
      <c r="C70" s="27" t="s">
        <v>0</v>
      </c>
      <c r="D70" s="27"/>
      <c r="E70" s="28">
        <f>SUM(E68:E69)</f>
        <v>10718.250000000002</v>
      </c>
      <c r="K70" s="3"/>
    </row>
    <row r="71" spans="1:11" x14ac:dyDescent="0.2">
      <c r="B71" s="9"/>
      <c r="C71" s="27"/>
      <c r="D71" s="27"/>
      <c r="E71" s="47"/>
    </row>
    <row r="72" spans="1:11" x14ac:dyDescent="0.2">
      <c r="B72" s="9"/>
      <c r="C72" s="157"/>
      <c r="D72" s="27"/>
      <c r="E72" s="156"/>
    </row>
    <row r="73" spans="1:11" x14ac:dyDescent="0.2">
      <c r="B73" s="9"/>
      <c r="C73" s="27"/>
      <c r="D73" s="27"/>
      <c r="E73" s="47"/>
    </row>
    <row r="74" spans="1:11" s="5" customFormat="1" ht="13.15" customHeight="1" x14ac:dyDescent="0.2">
      <c r="A74" s="23"/>
      <c r="B74" s="14"/>
      <c r="C74" s="14"/>
      <c r="D74" s="29"/>
      <c r="E74" s="38"/>
      <c r="F74" s="13" t="s">
        <v>33</v>
      </c>
      <c r="G74" s="170" t="s">
        <v>32</v>
      </c>
      <c r="H74" s="29">
        <v>3853.36</v>
      </c>
      <c r="I74" s="46"/>
      <c r="K74" s="4"/>
    </row>
    <row r="75" spans="1:11" s="5" customFormat="1" ht="13.15" customHeight="1" x14ac:dyDescent="0.2">
      <c r="A75" s="33"/>
      <c r="B75" s="14" t="s">
        <v>9</v>
      </c>
      <c r="C75" s="14"/>
      <c r="D75" s="29">
        <v>311.83999999999997</v>
      </c>
      <c r="E75" s="38"/>
      <c r="F75" s="13" t="s">
        <v>33</v>
      </c>
      <c r="G75" s="170" t="s">
        <v>107</v>
      </c>
      <c r="H75" s="164">
        <v>2000</v>
      </c>
      <c r="I75" s="46"/>
      <c r="K75" s="4"/>
    </row>
    <row r="76" spans="1:11" s="5" customFormat="1" ht="13.15" customHeight="1" x14ac:dyDescent="0.2">
      <c r="A76" s="4"/>
      <c r="B76" s="14" t="s">
        <v>28</v>
      </c>
      <c r="C76" s="14"/>
      <c r="D76" s="29">
        <v>619.53</v>
      </c>
      <c r="E76" s="38"/>
      <c r="F76" s="54" t="s">
        <v>19</v>
      </c>
      <c r="G76" s="170" t="s">
        <v>20</v>
      </c>
      <c r="H76" s="164">
        <v>500</v>
      </c>
      <c r="I76" s="46"/>
    </row>
    <row r="77" spans="1:11" s="5" customFormat="1" ht="13.15" customHeight="1" x14ac:dyDescent="0.2">
      <c r="A77" s="4"/>
      <c r="B77" s="14" t="s">
        <v>34</v>
      </c>
      <c r="C77" s="29"/>
      <c r="D77" s="29">
        <v>5000</v>
      </c>
      <c r="E77" s="38"/>
      <c r="F77" s="54" t="s">
        <v>8</v>
      </c>
      <c r="G77" s="170" t="s">
        <v>14</v>
      </c>
      <c r="H77" s="164">
        <v>12000</v>
      </c>
      <c r="I77" s="46"/>
    </row>
    <row r="78" spans="1:11" s="5" customFormat="1" ht="13.15" customHeight="1" thickBot="1" x14ac:dyDescent="0.25">
      <c r="A78" s="111"/>
      <c r="B78" s="14" t="s">
        <v>35</v>
      </c>
      <c r="C78" s="29"/>
      <c r="D78" s="29">
        <v>4000</v>
      </c>
      <c r="E78" s="38"/>
      <c r="F78" s="55" t="s">
        <v>16</v>
      </c>
      <c r="G78" s="170" t="s">
        <v>15</v>
      </c>
      <c r="H78" s="171">
        <v>12000</v>
      </c>
      <c r="I78" s="46"/>
      <c r="J78" s="163"/>
    </row>
    <row r="79" spans="1:11" s="5" customFormat="1" ht="13.15" customHeight="1" thickTop="1" thickBot="1" x14ac:dyDescent="0.25">
      <c r="A79" s="4"/>
      <c r="B79" s="14"/>
      <c r="C79" s="29"/>
      <c r="D79" s="29"/>
      <c r="E79" s="38"/>
      <c r="F79" s="56"/>
      <c r="G79" s="170"/>
      <c r="H79" s="172">
        <f>SUM(H74:H78)+SUM(D74:D78)</f>
        <v>40284.729999999996</v>
      </c>
      <c r="I79" s="46"/>
      <c r="J79" s="164"/>
    </row>
    <row r="80" spans="1:11" s="5" customFormat="1" ht="13.15" customHeight="1" thickBot="1" x14ac:dyDescent="0.25">
      <c r="A80" s="4"/>
      <c r="B80" s="14"/>
      <c r="C80" s="29"/>
      <c r="D80" s="29"/>
      <c r="E80" s="38"/>
      <c r="F80" s="56"/>
      <c r="G80" s="173" t="s">
        <v>4</v>
      </c>
      <c r="H80" s="174">
        <f>H79+E70</f>
        <v>51002.979999999996</v>
      </c>
      <c r="I80" s="46"/>
      <c r="J80" s="164"/>
      <c r="K80" s="163"/>
    </row>
    <row r="81" spans="1:11" s="5" customFormat="1" ht="13.15" customHeight="1" x14ac:dyDescent="0.2">
      <c r="A81" s="4"/>
      <c r="B81" s="14"/>
      <c r="C81" s="29"/>
      <c r="D81" s="29"/>
      <c r="E81" s="29"/>
      <c r="F81" s="56"/>
      <c r="G81" s="173"/>
      <c r="H81" s="228"/>
      <c r="I81" s="32"/>
      <c r="J81" s="164"/>
      <c r="K81" s="163"/>
    </row>
    <row r="82" spans="1:11" s="5" customFormat="1" ht="13.15" customHeight="1" x14ac:dyDescent="0.2">
      <c r="A82" s="4"/>
      <c r="B82" s="13"/>
      <c r="C82" s="14"/>
      <c r="D82" s="7"/>
      <c r="E82" s="29"/>
      <c r="F82" s="57"/>
      <c r="G82" s="57"/>
      <c r="H82" s="57"/>
      <c r="I82" s="32"/>
      <c r="J82" s="164"/>
      <c r="K82" s="163"/>
    </row>
    <row r="83" spans="1:11" s="5" customFormat="1" ht="13.15" customHeight="1" x14ac:dyDescent="0.2">
      <c r="A83" s="4"/>
      <c r="B83" s="13"/>
      <c r="C83" s="14"/>
      <c r="D83" s="6"/>
      <c r="E83" s="7"/>
      <c r="F83" s="57"/>
      <c r="G83" s="57"/>
      <c r="H83" s="57"/>
      <c r="I83" s="32"/>
      <c r="J83" s="164"/>
      <c r="K83" s="163"/>
    </row>
    <row r="84" spans="1:11" s="5" customFormat="1" ht="13.15" customHeight="1" x14ac:dyDescent="0.2">
      <c r="A84" s="4"/>
      <c r="B84" s="8"/>
      <c r="C84" s="7"/>
      <c r="D84" s="6"/>
      <c r="E84" s="7"/>
      <c r="F84" s="57"/>
      <c r="G84" s="57"/>
      <c r="H84" s="57"/>
      <c r="I84" s="32"/>
      <c r="J84" s="164"/>
      <c r="K84" s="163"/>
    </row>
    <row r="85" spans="1:11" s="5" customFormat="1" ht="13.15" customHeight="1" x14ac:dyDescent="0.2">
      <c r="A85" s="4"/>
      <c r="B85" s="8"/>
      <c r="C85" s="6"/>
      <c r="D85" s="6"/>
      <c r="E85" s="7"/>
      <c r="F85" s="57"/>
      <c r="G85" s="57"/>
      <c r="H85" s="57"/>
      <c r="I85" s="32"/>
      <c r="J85" s="163"/>
      <c r="K85" s="163"/>
    </row>
    <row r="86" spans="1:11" s="5" customFormat="1" ht="13.15" customHeight="1" x14ac:dyDescent="0.2">
      <c r="A86" s="4"/>
      <c r="B86" s="8"/>
      <c r="C86" s="6"/>
      <c r="D86" s="6"/>
      <c r="E86" s="7"/>
      <c r="F86" s="57"/>
      <c r="G86" s="57"/>
      <c r="H86" s="57"/>
      <c r="I86" s="32"/>
      <c r="J86" s="163"/>
      <c r="K86" s="163"/>
    </row>
    <row r="87" spans="1:11" s="5" customFormat="1" ht="13.15" customHeight="1" x14ac:dyDescent="0.2">
      <c r="A87" s="4"/>
      <c r="B87" s="8"/>
      <c r="C87" s="6"/>
      <c r="D87" s="6"/>
      <c r="E87" s="7"/>
      <c r="F87" s="57"/>
      <c r="G87" s="57"/>
      <c r="H87" s="57"/>
      <c r="I87" s="32"/>
      <c r="K87" s="163"/>
    </row>
    <row r="88" spans="1:11" s="7" customFormat="1" x14ac:dyDescent="0.2">
      <c r="A88" s="4"/>
      <c r="B88" s="8"/>
      <c r="C88" s="6"/>
      <c r="F88" s="57"/>
      <c r="G88" s="57"/>
      <c r="H88" s="57"/>
      <c r="K88" s="163"/>
    </row>
    <row r="89" spans="1:11" s="7" customFormat="1" x14ac:dyDescent="0.2">
      <c r="A89" s="4"/>
      <c r="B89" s="8"/>
      <c r="C89" s="6"/>
      <c r="F89" s="57"/>
      <c r="G89" s="57"/>
      <c r="H89" s="57"/>
      <c r="K89" s="5"/>
    </row>
    <row r="90" spans="1:11" s="7" customFormat="1" x14ac:dyDescent="0.2">
      <c r="A90" s="13"/>
      <c r="B90" s="8"/>
      <c r="C90" s="6"/>
      <c r="F90" s="57"/>
      <c r="G90" s="57"/>
      <c r="H90" s="57"/>
    </row>
    <row r="91" spans="1:11" s="7" customFormat="1" x14ac:dyDescent="0.2">
      <c r="A91" s="13" t="s">
        <v>8</v>
      </c>
      <c r="B91" s="8"/>
      <c r="F91" s="57"/>
      <c r="G91" s="57"/>
      <c r="H91" s="57"/>
    </row>
    <row r="92" spans="1:11" s="7" customFormat="1" x14ac:dyDescent="0.2">
      <c r="A92" s="13" t="s">
        <v>27</v>
      </c>
      <c r="B92" s="8"/>
      <c r="F92" s="57"/>
      <c r="G92" s="57"/>
      <c r="H92" s="57"/>
    </row>
    <row r="93" spans="1:11" s="7" customFormat="1" x14ac:dyDescent="0.2">
      <c r="A93" s="13" t="s">
        <v>10</v>
      </c>
      <c r="B93" s="8"/>
      <c r="F93" s="57"/>
      <c r="G93" s="57"/>
      <c r="H93" s="57"/>
    </row>
    <row r="94" spans="1:11" s="7" customFormat="1" x14ac:dyDescent="0.2">
      <c r="A94" s="13" t="s">
        <v>10</v>
      </c>
      <c r="B94" s="8"/>
      <c r="D94" s="4"/>
      <c r="F94" s="57"/>
      <c r="G94" s="57"/>
      <c r="H94" s="57"/>
    </row>
    <row r="95" spans="1:11" s="7" customFormat="1" x14ac:dyDescent="0.2">
      <c r="A95" s="13"/>
      <c r="B95" s="8"/>
      <c r="D95" s="4"/>
      <c r="F95" s="40"/>
      <c r="G95" s="40"/>
      <c r="H95" s="40"/>
    </row>
    <row r="96" spans="1:11" s="7" customFormat="1" x14ac:dyDescent="0.2">
      <c r="A96" s="13"/>
      <c r="B96" s="8"/>
      <c r="D96" s="4"/>
      <c r="E96" s="4"/>
      <c r="F96" s="40"/>
      <c r="G96" s="40"/>
      <c r="H96" s="40"/>
    </row>
    <row r="97" spans="1:11" s="7" customFormat="1" x14ac:dyDescent="0.2">
      <c r="A97" s="13"/>
      <c r="B97" s="10"/>
      <c r="C97" s="4"/>
      <c r="D97" s="4"/>
      <c r="E97" s="4"/>
      <c r="F97" s="40"/>
      <c r="G97" s="40"/>
      <c r="H97" s="40"/>
    </row>
    <row r="98" spans="1:11" s="7" customFormat="1" x14ac:dyDescent="0.2">
      <c r="A98" s="5"/>
      <c r="B98" s="10"/>
      <c r="C98" s="4"/>
      <c r="D98" s="4"/>
      <c r="E98" s="4"/>
      <c r="F98" s="40"/>
      <c r="G98" s="40"/>
      <c r="H98" s="40"/>
    </row>
    <row r="99" spans="1:11" s="7" customFormat="1" x14ac:dyDescent="0.2">
      <c r="A99" s="5"/>
      <c r="B99" s="10"/>
      <c r="C99" s="4"/>
      <c r="D99" s="4"/>
      <c r="E99" s="4"/>
      <c r="F99" s="40"/>
      <c r="G99" s="40"/>
      <c r="H99" s="40"/>
    </row>
    <row r="100" spans="1:11" s="7" customFormat="1" x14ac:dyDescent="0.2">
      <c r="B100" s="10"/>
      <c r="C100" s="4"/>
      <c r="D100" s="4"/>
      <c r="E100" s="4"/>
      <c r="F100" s="40"/>
      <c r="G100" s="40"/>
      <c r="H100" s="40"/>
    </row>
    <row r="101" spans="1:11" s="7" customFormat="1" x14ac:dyDescent="0.2">
      <c r="B101" s="10"/>
      <c r="C101" s="4"/>
      <c r="D101" s="4"/>
      <c r="E101" s="4"/>
      <c r="F101" s="40"/>
      <c r="G101" s="40"/>
      <c r="H101" s="40"/>
      <c r="I101" s="4"/>
    </row>
    <row r="102" spans="1:11" s="7" customFormat="1" x14ac:dyDescent="0.2">
      <c r="B102" s="10"/>
      <c r="C102" s="4"/>
      <c r="D102" s="4"/>
      <c r="E102" s="4"/>
      <c r="F102" s="40"/>
      <c r="G102" s="40"/>
      <c r="H102" s="40"/>
      <c r="I102" s="4"/>
    </row>
    <row r="103" spans="1:11" s="7" customFormat="1" x14ac:dyDescent="0.2">
      <c r="B103" s="10"/>
      <c r="C103" s="4"/>
      <c r="D103" s="4"/>
      <c r="E103" s="4"/>
      <c r="F103" s="40"/>
      <c r="G103" s="40"/>
      <c r="H103" s="40"/>
      <c r="I103" s="4"/>
    </row>
    <row r="104" spans="1:11" s="7" customFormat="1" x14ac:dyDescent="0.2">
      <c r="B104" s="10"/>
      <c r="C104" s="4"/>
      <c r="D104" s="4"/>
      <c r="E104" s="4"/>
      <c r="F104" s="40"/>
      <c r="G104" s="40"/>
      <c r="H104" s="40"/>
      <c r="I104" s="4"/>
    </row>
    <row r="105" spans="1:11" x14ac:dyDescent="0.2">
      <c r="A105" s="7"/>
      <c r="K105" s="7"/>
    </row>
    <row r="106" spans="1:11" x14ac:dyDescent="0.2">
      <c r="A106" s="7"/>
      <c r="K106" s="7"/>
    </row>
    <row r="107" spans="1:11" x14ac:dyDescent="0.2">
      <c r="A107" s="7"/>
    </row>
    <row r="108" spans="1:11" x14ac:dyDescent="0.2">
      <c r="A108" s="7"/>
    </row>
    <row r="109" spans="1:11" x14ac:dyDescent="0.2">
      <c r="A109" s="7"/>
    </row>
    <row r="110" spans="1:11" x14ac:dyDescent="0.2">
      <c r="A110" s="7"/>
    </row>
    <row r="111" spans="1:11" x14ac:dyDescent="0.2">
      <c r="A111" s="7"/>
    </row>
    <row r="112" spans="1:1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</sheetData>
  <mergeCells count="11">
    <mergeCell ref="E23:F23"/>
    <mergeCell ref="A1:J1"/>
    <mergeCell ref="C4:D4"/>
    <mergeCell ref="E5:F5"/>
    <mergeCell ref="E19:F19"/>
    <mergeCell ref="C22:D22"/>
    <mergeCell ref="E37:F37"/>
    <mergeCell ref="C40:D40"/>
    <mergeCell ref="E41:F41"/>
    <mergeCell ref="C58:D58"/>
    <mergeCell ref="E59:F5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6"/>
  <sheetViews>
    <sheetView zoomScaleNormal="100" workbookViewId="0">
      <pane ySplit="3" topLeftCell="A174" activePane="bottomLeft" state="frozen"/>
      <selection pane="bottomLeft" activeCell="A178" sqref="A178"/>
    </sheetView>
  </sheetViews>
  <sheetFormatPr defaultRowHeight="12.75" x14ac:dyDescent="0.2"/>
  <cols>
    <col min="1" max="1" width="6.28515625" style="67" customWidth="1"/>
    <col min="2" max="2" width="9.140625" style="65"/>
    <col min="3" max="3" width="11.7109375" style="77" customWidth="1"/>
    <col min="4" max="5" width="9.7109375" style="77" bestFit="1" customWidth="1"/>
    <col min="6" max="6" width="10.140625" style="77" customWidth="1"/>
    <col min="7" max="7" width="11.7109375" style="77" customWidth="1"/>
    <col min="8" max="8" width="9.7109375" style="77" bestFit="1" customWidth="1"/>
    <col min="9" max="9" width="11.5703125" style="77" customWidth="1"/>
    <col min="10" max="10" width="9.140625" style="77"/>
    <col min="11" max="11" width="11" style="77" customWidth="1"/>
    <col min="12" max="12" width="9.140625" style="77"/>
    <col min="13" max="13" width="10.28515625" style="77" bestFit="1" customWidth="1"/>
    <col min="14" max="14" width="11.7109375" style="77" customWidth="1"/>
    <col min="15" max="15" width="11.7109375" style="84" customWidth="1"/>
    <col min="16" max="16" width="11.7109375" style="78" customWidth="1"/>
    <col min="17" max="17" width="11.42578125" style="67" customWidth="1"/>
    <col min="18" max="16384" width="9.140625" style="65"/>
  </cols>
  <sheetData>
    <row r="1" spans="1:17" ht="12.75" customHeight="1" x14ac:dyDescent="0.2">
      <c r="A1" s="275" t="s">
        <v>64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17" ht="13.5" customHeight="1" thickBot="1" x14ac:dyDescent="0.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1:17" s="66" customFormat="1" ht="13.5" thickBot="1" x14ac:dyDescent="0.25">
      <c r="A3" s="72" t="s">
        <v>63</v>
      </c>
      <c r="B3" s="73" t="s">
        <v>1</v>
      </c>
      <c r="C3" s="74" t="s">
        <v>55</v>
      </c>
      <c r="D3" s="74" t="s">
        <v>56</v>
      </c>
      <c r="E3" s="74" t="s">
        <v>67</v>
      </c>
      <c r="F3" s="74" t="s">
        <v>61</v>
      </c>
      <c r="G3" s="74" t="s">
        <v>74</v>
      </c>
      <c r="H3" s="74" t="s">
        <v>58</v>
      </c>
      <c r="I3" s="74" t="s">
        <v>59</v>
      </c>
      <c r="J3" s="74" t="s">
        <v>66</v>
      </c>
      <c r="K3" s="74" t="s">
        <v>61</v>
      </c>
      <c r="L3" s="74" t="s">
        <v>57</v>
      </c>
      <c r="M3" s="74" t="s">
        <v>60</v>
      </c>
      <c r="N3" s="74" t="s">
        <v>2</v>
      </c>
      <c r="O3" s="79" t="s">
        <v>65</v>
      </c>
      <c r="P3" s="80" t="s">
        <v>68</v>
      </c>
      <c r="Q3" s="118" t="s">
        <v>87</v>
      </c>
    </row>
    <row r="4" spans="1:17" s="66" customFormat="1" ht="13.5" thickBot="1" x14ac:dyDescent="0.25">
      <c r="A4" s="270" t="s">
        <v>131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</row>
    <row r="5" spans="1:17" x14ac:dyDescent="0.2">
      <c r="A5" s="70" t="s">
        <v>25</v>
      </c>
      <c r="B5" s="71" t="s">
        <v>62</v>
      </c>
      <c r="C5" s="76">
        <v>3966.4</v>
      </c>
      <c r="D5" s="76"/>
      <c r="E5" s="76">
        <v>490</v>
      </c>
      <c r="F5" s="76">
        <v>624</v>
      </c>
      <c r="G5" s="75">
        <f t="shared" ref="G5:G10" si="0">C5+D5+F5</f>
        <v>4590.3999999999996</v>
      </c>
      <c r="H5" s="76">
        <v>37.18</v>
      </c>
      <c r="I5" s="76">
        <v>588</v>
      </c>
      <c r="J5" s="76">
        <v>-159.5</v>
      </c>
      <c r="K5" s="76">
        <v>624</v>
      </c>
      <c r="L5" s="76">
        <v>200.01</v>
      </c>
      <c r="M5" s="76">
        <v>1125</v>
      </c>
      <c r="N5" s="75">
        <f t="shared" ref="N5:N10" si="1">C5+D5+E5-H5-I5-J5-K5-L5-M5</f>
        <v>2041.7099999999991</v>
      </c>
      <c r="O5" s="85">
        <v>44258</v>
      </c>
      <c r="P5" s="89" t="s">
        <v>17</v>
      </c>
      <c r="Q5" s="115" t="s">
        <v>131</v>
      </c>
    </row>
    <row r="6" spans="1:17" x14ac:dyDescent="0.2">
      <c r="A6" s="68" t="s">
        <v>26</v>
      </c>
      <c r="B6" s="69" t="s">
        <v>70</v>
      </c>
      <c r="C6" s="76">
        <v>1023.5</v>
      </c>
      <c r="D6" s="76"/>
      <c r="E6" s="76">
        <v>50</v>
      </c>
      <c r="F6" s="76"/>
      <c r="G6" s="75">
        <f t="shared" si="0"/>
        <v>1023.5</v>
      </c>
      <c r="H6" s="76">
        <v>10.234999999999999</v>
      </c>
      <c r="I6" s="76"/>
      <c r="J6" s="76"/>
      <c r="K6" s="76"/>
      <c r="L6" s="76">
        <v>58.14</v>
      </c>
      <c r="M6" s="76"/>
      <c r="N6" s="75">
        <f t="shared" si="1"/>
        <v>1005.1250000000001</v>
      </c>
      <c r="O6" s="85">
        <v>44258</v>
      </c>
      <c r="P6" s="89" t="s">
        <v>17</v>
      </c>
      <c r="Q6" s="115" t="s">
        <v>131</v>
      </c>
    </row>
    <row r="7" spans="1:17" x14ac:dyDescent="0.2">
      <c r="A7" s="68" t="s">
        <v>3</v>
      </c>
      <c r="B7" s="69" t="s">
        <v>71</v>
      </c>
      <c r="C7" s="76">
        <v>1343.5</v>
      </c>
      <c r="D7" s="76"/>
      <c r="E7" s="76">
        <v>50</v>
      </c>
      <c r="F7" s="76"/>
      <c r="G7" s="75">
        <f t="shared" si="0"/>
        <v>1343.5</v>
      </c>
      <c r="H7" s="76">
        <v>13.435</v>
      </c>
      <c r="I7" s="76"/>
      <c r="J7" s="76"/>
      <c r="K7" s="76"/>
      <c r="L7" s="76">
        <v>76.3</v>
      </c>
      <c r="M7" s="76">
        <v>300</v>
      </c>
      <c r="N7" s="75">
        <f t="shared" si="1"/>
        <v>1003.7650000000001</v>
      </c>
      <c r="O7" s="85">
        <v>44258</v>
      </c>
      <c r="P7" s="89" t="s">
        <v>17</v>
      </c>
      <c r="Q7" s="115" t="s">
        <v>131</v>
      </c>
    </row>
    <row r="8" spans="1:17" x14ac:dyDescent="0.2">
      <c r="A8" s="68" t="s">
        <v>31</v>
      </c>
      <c r="B8" s="69" t="s">
        <v>72</v>
      </c>
      <c r="C8" s="76">
        <v>1300</v>
      </c>
      <c r="D8" s="76">
        <v>0</v>
      </c>
      <c r="E8" s="76">
        <v>50</v>
      </c>
      <c r="F8" s="76"/>
      <c r="G8" s="75">
        <f t="shared" si="0"/>
        <v>1300</v>
      </c>
      <c r="H8" s="76">
        <v>13</v>
      </c>
      <c r="I8" s="76"/>
      <c r="J8" s="76"/>
      <c r="K8" s="76"/>
      <c r="L8" s="76">
        <v>67.78</v>
      </c>
      <c r="M8" s="76"/>
      <c r="N8" s="75">
        <f t="shared" si="1"/>
        <v>1269.22</v>
      </c>
      <c r="O8" s="85">
        <v>44258</v>
      </c>
      <c r="P8" s="89" t="s">
        <v>17</v>
      </c>
      <c r="Q8" s="115" t="s">
        <v>131</v>
      </c>
    </row>
    <row r="9" spans="1:17" x14ac:dyDescent="0.2">
      <c r="A9" s="68" t="s">
        <v>69</v>
      </c>
      <c r="B9" s="69" t="s">
        <v>73</v>
      </c>
      <c r="C9" s="76">
        <v>1000</v>
      </c>
      <c r="D9" s="76"/>
      <c r="E9" s="76"/>
      <c r="F9" s="76"/>
      <c r="G9" s="75">
        <f t="shared" si="0"/>
        <v>1000</v>
      </c>
      <c r="H9" s="76">
        <v>10</v>
      </c>
      <c r="I9" s="76"/>
      <c r="J9" s="76"/>
      <c r="K9" s="76"/>
      <c r="L9" s="76"/>
      <c r="M9" s="76"/>
      <c r="N9" s="75">
        <f t="shared" si="1"/>
        <v>990</v>
      </c>
      <c r="O9" s="85">
        <v>44258</v>
      </c>
      <c r="P9" s="89" t="s">
        <v>17</v>
      </c>
      <c r="Q9" s="115" t="s">
        <v>131</v>
      </c>
    </row>
    <row r="10" spans="1:17" ht="13.5" thickBot="1" x14ac:dyDescent="0.25">
      <c r="A10" s="68" t="s">
        <v>79</v>
      </c>
      <c r="B10" s="69" t="s">
        <v>91</v>
      </c>
      <c r="C10" s="76">
        <v>1500</v>
      </c>
      <c r="D10" s="76"/>
      <c r="E10" s="76"/>
      <c r="F10" s="76"/>
      <c r="G10" s="75">
        <f t="shared" si="0"/>
        <v>1500</v>
      </c>
      <c r="H10" s="76">
        <v>15</v>
      </c>
      <c r="I10" s="76"/>
      <c r="J10" s="76"/>
      <c r="K10" s="76"/>
      <c r="L10" s="76"/>
      <c r="M10" s="76"/>
      <c r="N10" s="75">
        <f t="shared" si="1"/>
        <v>1485</v>
      </c>
      <c r="O10" s="85">
        <v>44258</v>
      </c>
      <c r="P10" s="89" t="s">
        <v>17</v>
      </c>
      <c r="Q10" s="115" t="s">
        <v>131</v>
      </c>
    </row>
    <row r="11" spans="1:17" s="81" customFormat="1" ht="13.5" thickBot="1" x14ac:dyDescent="0.25">
      <c r="A11" s="243" t="s">
        <v>0</v>
      </c>
      <c r="B11" s="244"/>
      <c r="C11" s="90">
        <f t="shared" ref="C11:N11" si="2">SUM(C5:C10)</f>
        <v>10133.4</v>
      </c>
      <c r="D11" s="90">
        <f t="shared" si="2"/>
        <v>0</v>
      </c>
      <c r="E11" s="90">
        <f t="shared" si="2"/>
        <v>640</v>
      </c>
      <c r="F11" s="90">
        <f t="shared" si="2"/>
        <v>624</v>
      </c>
      <c r="G11" s="90">
        <f t="shared" si="2"/>
        <v>10757.4</v>
      </c>
      <c r="H11" s="90">
        <f t="shared" si="2"/>
        <v>98.85</v>
      </c>
      <c r="I11" s="90">
        <f t="shared" si="2"/>
        <v>588</v>
      </c>
      <c r="J11" s="90">
        <f t="shared" si="2"/>
        <v>-159.5</v>
      </c>
      <c r="K11" s="90">
        <f t="shared" si="2"/>
        <v>624</v>
      </c>
      <c r="L11" s="90">
        <f t="shared" si="2"/>
        <v>402.23</v>
      </c>
      <c r="M11" s="90">
        <f t="shared" si="2"/>
        <v>1425</v>
      </c>
      <c r="N11" s="90">
        <f t="shared" si="2"/>
        <v>7794.82</v>
      </c>
      <c r="O11" s="245" t="s">
        <v>0</v>
      </c>
      <c r="P11" s="246"/>
      <c r="Q11" s="116"/>
    </row>
    <row r="12" spans="1:17" x14ac:dyDescent="0.2">
      <c r="A12" s="70" t="s">
        <v>25</v>
      </c>
      <c r="B12" s="71" t="s">
        <v>62</v>
      </c>
      <c r="C12" s="76">
        <v>3966.4</v>
      </c>
      <c r="D12" s="76"/>
      <c r="E12" s="76">
        <v>490</v>
      </c>
      <c r="F12" s="76">
        <v>624</v>
      </c>
      <c r="G12" s="75">
        <f t="shared" ref="G12:G17" si="3">C12+D12+F12</f>
        <v>4590.3999999999996</v>
      </c>
      <c r="H12" s="76">
        <v>37.18</v>
      </c>
      <c r="I12" s="76">
        <v>588</v>
      </c>
      <c r="J12" s="76">
        <v>-159.5</v>
      </c>
      <c r="K12" s="76">
        <v>624</v>
      </c>
      <c r="L12" s="76">
        <v>200.01</v>
      </c>
      <c r="M12" s="76">
        <v>1125</v>
      </c>
      <c r="N12" s="75">
        <f t="shared" ref="N12:N17" si="4">C12+D12+E12-H12-I12-J12-K12-L12-M12</f>
        <v>2041.7099999999991</v>
      </c>
      <c r="O12" s="88">
        <v>44265</v>
      </c>
      <c r="P12" s="91" t="s">
        <v>36</v>
      </c>
      <c r="Q12" s="115" t="s">
        <v>131</v>
      </c>
    </row>
    <row r="13" spans="1:17" x14ac:dyDescent="0.2">
      <c r="A13" s="68" t="s">
        <v>26</v>
      </c>
      <c r="B13" s="69" t="s">
        <v>70</v>
      </c>
      <c r="C13" s="76">
        <v>1023.5</v>
      </c>
      <c r="D13" s="76"/>
      <c r="E13" s="76">
        <v>50</v>
      </c>
      <c r="F13" s="76"/>
      <c r="G13" s="75">
        <f t="shared" si="3"/>
        <v>1023.5</v>
      </c>
      <c r="H13" s="76">
        <v>10.234999999999999</v>
      </c>
      <c r="I13" s="76"/>
      <c r="J13" s="76"/>
      <c r="K13" s="76"/>
      <c r="L13" s="76">
        <v>58.14</v>
      </c>
      <c r="M13" s="76">
        <v>200</v>
      </c>
      <c r="N13" s="75">
        <f t="shared" si="4"/>
        <v>805.12500000000011</v>
      </c>
      <c r="O13" s="86">
        <v>44265</v>
      </c>
      <c r="P13" s="92" t="s">
        <v>36</v>
      </c>
      <c r="Q13" s="115" t="s">
        <v>131</v>
      </c>
    </row>
    <row r="14" spans="1:17" x14ac:dyDescent="0.2">
      <c r="A14" s="68" t="s">
        <v>3</v>
      </c>
      <c r="B14" s="69" t="s">
        <v>71</v>
      </c>
      <c r="C14" s="76">
        <v>1343.5</v>
      </c>
      <c r="D14" s="76"/>
      <c r="E14" s="76">
        <v>50</v>
      </c>
      <c r="F14" s="76"/>
      <c r="G14" s="75">
        <f t="shared" si="3"/>
        <v>1343.5</v>
      </c>
      <c r="H14" s="76">
        <v>13.435</v>
      </c>
      <c r="I14" s="76"/>
      <c r="J14" s="76"/>
      <c r="K14" s="76"/>
      <c r="L14" s="76">
        <v>76.3</v>
      </c>
      <c r="M14" s="76">
        <v>300</v>
      </c>
      <c r="N14" s="75">
        <f t="shared" si="4"/>
        <v>1003.7650000000001</v>
      </c>
      <c r="O14" s="86">
        <v>44265</v>
      </c>
      <c r="P14" s="92" t="s">
        <v>36</v>
      </c>
      <c r="Q14" s="115" t="s">
        <v>131</v>
      </c>
    </row>
    <row r="15" spans="1:17" x14ac:dyDescent="0.2">
      <c r="A15" s="68" t="s">
        <v>31</v>
      </c>
      <c r="B15" s="69" t="s">
        <v>72</v>
      </c>
      <c r="C15" s="76">
        <v>1300</v>
      </c>
      <c r="D15" s="76">
        <v>0</v>
      </c>
      <c r="E15" s="76">
        <v>50</v>
      </c>
      <c r="F15" s="76"/>
      <c r="G15" s="75">
        <f t="shared" si="3"/>
        <v>1300</v>
      </c>
      <c r="H15" s="76">
        <v>13</v>
      </c>
      <c r="I15" s="76"/>
      <c r="J15" s="76"/>
      <c r="K15" s="76"/>
      <c r="L15" s="76">
        <v>67.78</v>
      </c>
      <c r="M15" s="76"/>
      <c r="N15" s="75">
        <f t="shared" si="4"/>
        <v>1269.22</v>
      </c>
      <c r="O15" s="86">
        <v>44265</v>
      </c>
      <c r="P15" s="158" t="s">
        <v>36</v>
      </c>
      <c r="Q15" s="115" t="s">
        <v>131</v>
      </c>
    </row>
    <row r="16" spans="1:17" x14ac:dyDescent="0.2">
      <c r="A16" s="68" t="s">
        <v>69</v>
      </c>
      <c r="B16" s="69" t="s">
        <v>73</v>
      </c>
      <c r="C16" s="76">
        <v>1000</v>
      </c>
      <c r="D16" s="76"/>
      <c r="E16" s="76"/>
      <c r="F16" s="76"/>
      <c r="G16" s="75">
        <f t="shared" si="3"/>
        <v>1000</v>
      </c>
      <c r="H16" s="76">
        <v>10</v>
      </c>
      <c r="I16" s="76"/>
      <c r="J16" s="76"/>
      <c r="K16" s="76"/>
      <c r="L16" s="76"/>
      <c r="M16" s="76"/>
      <c r="N16" s="75">
        <f t="shared" si="4"/>
        <v>990</v>
      </c>
      <c r="O16" s="86">
        <v>44265</v>
      </c>
      <c r="P16" s="92" t="s">
        <v>36</v>
      </c>
      <c r="Q16" s="115" t="s">
        <v>131</v>
      </c>
    </row>
    <row r="17" spans="1:17" ht="13.5" thickBot="1" x14ac:dyDescent="0.25">
      <c r="A17" s="68" t="s">
        <v>79</v>
      </c>
      <c r="B17" s="69" t="s">
        <v>91</v>
      </c>
      <c r="C17" s="76">
        <v>1500</v>
      </c>
      <c r="D17" s="76"/>
      <c r="E17" s="76"/>
      <c r="F17" s="76"/>
      <c r="G17" s="75">
        <f t="shared" si="3"/>
        <v>1500</v>
      </c>
      <c r="H17" s="76">
        <v>15</v>
      </c>
      <c r="I17" s="76"/>
      <c r="J17" s="76"/>
      <c r="K17" s="76"/>
      <c r="L17" s="76"/>
      <c r="M17" s="76"/>
      <c r="N17" s="75">
        <f t="shared" si="4"/>
        <v>1485</v>
      </c>
      <c r="O17" s="87">
        <v>44265</v>
      </c>
      <c r="P17" s="92" t="s">
        <v>36</v>
      </c>
      <c r="Q17" s="115" t="s">
        <v>131</v>
      </c>
    </row>
    <row r="18" spans="1:17" s="81" customFormat="1" ht="13.5" thickBot="1" x14ac:dyDescent="0.25">
      <c r="A18" s="239" t="s">
        <v>0</v>
      </c>
      <c r="B18" s="240"/>
      <c r="C18" s="93">
        <f t="shared" ref="C18:M18" si="5">SUM(C12:C17)</f>
        <v>10133.4</v>
      </c>
      <c r="D18" s="94">
        <f t="shared" si="5"/>
        <v>0</v>
      </c>
      <c r="E18" s="94">
        <f t="shared" si="5"/>
        <v>640</v>
      </c>
      <c r="F18" s="94">
        <f t="shared" si="5"/>
        <v>624</v>
      </c>
      <c r="G18" s="94">
        <f t="shared" si="5"/>
        <v>10757.4</v>
      </c>
      <c r="H18" s="94">
        <f t="shared" si="5"/>
        <v>98.85</v>
      </c>
      <c r="I18" s="94">
        <f t="shared" si="5"/>
        <v>588</v>
      </c>
      <c r="J18" s="94">
        <f t="shared" si="5"/>
        <v>-159.5</v>
      </c>
      <c r="K18" s="94">
        <f t="shared" si="5"/>
        <v>624</v>
      </c>
      <c r="L18" s="94">
        <f t="shared" si="5"/>
        <v>402.23</v>
      </c>
      <c r="M18" s="94">
        <f t="shared" si="5"/>
        <v>1625</v>
      </c>
      <c r="N18" s="95">
        <f>C18+D18+E18-H18-I18-J18-K18-L18-M18</f>
        <v>7594.82</v>
      </c>
      <c r="O18" s="241" t="s">
        <v>0</v>
      </c>
      <c r="P18" s="242"/>
      <c r="Q18" s="115"/>
    </row>
    <row r="19" spans="1:17" x14ac:dyDescent="0.2">
      <c r="A19" s="70" t="s">
        <v>25</v>
      </c>
      <c r="B19" s="71" t="s">
        <v>62</v>
      </c>
      <c r="C19" s="76">
        <v>3966.4</v>
      </c>
      <c r="D19" s="76"/>
      <c r="E19" s="76">
        <v>490</v>
      </c>
      <c r="F19" s="76">
        <v>624</v>
      </c>
      <c r="G19" s="75">
        <f t="shared" ref="G19:G24" si="6">C19+D19+F19</f>
        <v>4590.3999999999996</v>
      </c>
      <c r="H19" s="76">
        <v>37.18</v>
      </c>
      <c r="I19" s="76">
        <v>588</v>
      </c>
      <c r="J19" s="76">
        <v>-159.5</v>
      </c>
      <c r="K19" s="76">
        <v>624</v>
      </c>
      <c r="L19" s="76">
        <v>200.01</v>
      </c>
      <c r="M19" s="76">
        <v>1125</v>
      </c>
      <c r="N19" s="75">
        <f t="shared" ref="N19:N24" si="7">C19+D19+E19-H19-I19-J19-K19-L19-M19</f>
        <v>2041.7099999999991</v>
      </c>
      <c r="O19" s="85">
        <v>44272</v>
      </c>
      <c r="P19" s="96" t="s">
        <v>18</v>
      </c>
      <c r="Q19" s="115" t="s">
        <v>131</v>
      </c>
    </row>
    <row r="20" spans="1:17" x14ac:dyDescent="0.2">
      <c r="A20" s="68" t="s">
        <v>26</v>
      </c>
      <c r="B20" s="69" t="s">
        <v>70</v>
      </c>
      <c r="C20" s="76">
        <v>1023.5</v>
      </c>
      <c r="D20" s="76"/>
      <c r="E20" s="76">
        <v>50</v>
      </c>
      <c r="F20" s="76"/>
      <c r="G20" s="75">
        <f t="shared" si="6"/>
        <v>1023.5</v>
      </c>
      <c r="H20" s="76">
        <v>10.234999999999999</v>
      </c>
      <c r="I20" s="76"/>
      <c r="J20" s="76"/>
      <c r="K20" s="76"/>
      <c r="L20" s="76">
        <v>58.14</v>
      </c>
      <c r="M20" s="76">
        <v>200</v>
      </c>
      <c r="N20" s="75">
        <f t="shared" si="7"/>
        <v>805.12500000000011</v>
      </c>
      <c r="O20" s="85">
        <v>44272</v>
      </c>
      <c r="P20" s="96" t="s">
        <v>18</v>
      </c>
      <c r="Q20" s="115" t="s">
        <v>131</v>
      </c>
    </row>
    <row r="21" spans="1:17" x14ac:dyDescent="0.2">
      <c r="A21" s="68" t="s">
        <v>3</v>
      </c>
      <c r="B21" s="69" t="s">
        <v>71</v>
      </c>
      <c r="C21" s="76">
        <v>1343.5</v>
      </c>
      <c r="D21" s="76"/>
      <c r="E21" s="76">
        <v>50</v>
      </c>
      <c r="F21" s="76"/>
      <c r="G21" s="75">
        <f t="shared" si="6"/>
        <v>1343.5</v>
      </c>
      <c r="H21" s="76">
        <v>13.435</v>
      </c>
      <c r="I21" s="76"/>
      <c r="J21" s="76"/>
      <c r="K21" s="76"/>
      <c r="L21" s="76">
        <v>76.3</v>
      </c>
      <c r="M21" s="76">
        <v>300</v>
      </c>
      <c r="N21" s="75">
        <f t="shared" si="7"/>
        <v>1003.7650000000001</v>
      </c>
      <c r="O21" s="85">
        <v>44272</v>
      </c>
      <c r="P21" s="96" t="s">
        <v>18</v>
      </c>
      <c r="Q21" s="115" t="s">
        <v>131</v>
      </c>
    </row>
    <row r="22" spans="1:17" x14ac:dyDescent="0.2">
      <c r="A22" s="68" t="s">
        <v>31</v>
      </c>
      <c r="B22" s="69" t="s">
        <v>72</v>
      </c>
      <c r="C22" s="76">
        <v>1300</v>
      </c>
      <c r="D22" s="76">
        <v>0</v>
      </c>
      <c r="E22" s="76">
        <v>50</v>
      </c>
      <c r="F22" s="76"/>
      <c r="G22" s="75">
        <f t="shared" si="6"/>
        <v>1300</v>
      </c>
      <c r="H22" s="76">
        <v>13</v>
      </c>
      <c r="I22" s="76"/>
      <c r="J22" s="76"/>
      <c r="K22" s="76"/>
      <c r="L22" s="76">
        <v>67.78</v>
      </c>
      <c r="M22" s="76"/>
      <c r="N22" s="75">
        <f t="shared" si="7"/>
        <v>1269.22</v>
      </c>
      <c r="O22" s="85">
        <v>44272</v>
      </c>
      <c r="P22" s="159" t="s">
        <v>18</v>
      </c>
      <c r="Q22" s="115" t="s">
        <v>131</v>
      </c>
    </row>
    <row r="23" spans="1:17" x14ac:dyDescent="0.2">
      <c r="A23" s="68" t="s">
        <v>69</v>
      </c>
      <c r="B23" s="69" t="s">
        <v>73</v>
      </c>
      <c r="C23" s="76">
        <v>1000</v>
      </c>
      <c r="D23" s="76"/>
      <c r="E23" s="76"/>
      <c r="F23" s="76"/>
      <c r="G23" s="75">
        <f t="shared" si="6"/>
        <v>1000</v>
      </c>
      <c r="H23" s="76">
        <v>10</v>
      </c>
      <c r="I23" s="76"/>
      <c r="J23" s="76"/>
      <c r="K23" s="76"/>
      <c r="L23" s="76"/>
      <c r="M23" s="76"/>
      <c r="N23" s="75">
        <f t="shared" si="7"/>
        <v>990</v>
      </c>
      <c r="O23" s="85">
        <v>44272</v>
      </c>
      <c r="P23" s="96" t="s">
        <v>18</v>
      </c>
      <c r="Q23" s="115" t="s">
        <v>131</v>
      </c>
    </row>
    <row r="24" spans="1:17" ht="13.5" thickBot="1" x14ac:dyDescent="0.25">
      <c r="A24" s="68" t="s">
        <v>79</v>
      </c>
      <c r="B24" s="69" t="s">
        <v>91</v>
      </c>
      <c r="C24" s="76">
        <v>1500</v>
      </c>
      <c r="D24" s="76"/>
      <c r="E24" s="76"/>
      <c r="F24" s="76"/>
      <c r="G24" s="75">
        <f t="shared" si="6"/>
        <v>1500</v>
      </c>
      <c r="H24" s="76">
        <v>15</v>
      </c>
      <c r="I24" s="76"/>
      <c r="J24" s="76"/>
      <c r="K24" s="76"/>
      <c r="L24" s="76"/>
      <c r="M24" s="76"/>
      <c r="N24" s="75">
        <f t="shared" si="7"/>
        <v>1485</v>
      </c>
      <c r="O24" s="85">
        <v>44272</v>
      </c>
      <c r="P24" s="96" t="s">
        <v>18</v>
      </c>
      <c r="Q24" s="115" t="s">
        <v>131</v>
      </c>
    </row>
    <row r="25" spans="1:17" s="81" customFormat="1" ht="13.5" thickBot="1" x14ac:dyDescent="0.25">
      <c r="A25" s="235" t="s">
        <v>0</v>
      </c>
      <c r="B25" s="236"/>
      <c r="C25" s="97">
        <f t="shared" ref="C25:N25" si="8">SUM(C19:C24)</f>
        <v>10133.4</v>
      </c>
      <c r="D25" s="98">
        <f t="shared" si="8"/>
        <v>0</v>
      </c>
      <c r="E25" s="98">
        <f t="shared" si="8"/>
        <v>640</v>
      </c>
      <c r="F25" s="98">
        <f t="shared" si="8"/>
        <v>624</v>
      </c>
      <c r="G25" s="98">
        <f t="shared" si="8"/>
        <v>10757.4</v>
      </c>
      <c r="H25" s="98">
        <f t="shared" si="8"/>
        <v>98.85</v>
      </c>
      <c r="I25" s="98">
        <f t="shared" si="8"/>
        <v>588</v>
      </c>
      <c r="J25" s="98">
        <f t="shared" si="8"/>
        <v>-159.5</v>
      </c>
      <c r="K25" s="98">
        <f t="shared" si="8"/>
        <v>624</v>
      </c>
      <c r="L25" s="98">
        <f t="shared" si="8"/>
        <v>402.23</v>
      </c>
      <c r="M25" s="98">
        <f t="shared" si="8"/>
        <v>1625</v>
      </c>
      <c r="N25" s="98">
        <f t="shared" si="8"/>
        <v>7594.82</v>
      </c>
      <c r="O25" s="237" t="s">
        <v>0</v>
      </c>
      <c r="P25" s="238"/>
      <c r="Q25" s="115"/>
    </row>
    <row r="26" spans="1:17" x14ac:dyDescent="0.2">
      <c r="A26" s="70" t="s">
        <v>25</v>
      </c>
      <c r="B26" s="71" t="s">
        <v>62</v>
      </c>
      <c r="C26" s="76">
        <v>3966.4</v>
      </c>
      <c r="D26" s="76">
        <v>1189.92</v>
      </c>
      <c r="E26" s="76">
        <v>490</v>
      </c>
      <c r="F26" s="76">
        <v>624</v>
      </c>
      <c r="G26" s="75">
        <f t="shared" ref="G26:G31" si="9">C26+D26+F26</f>
        <v>5780.32</v>
      </c>
      <c r="H26" s="76">
        <v>37.18</v>
      </c>
      <c r="I26" s="76">
        <v>870</v>
      </c>
      <c r="J26" s="76">
        <v>-159.5</v>
      </c>
      <c r="K26" s="76">
        <v>624</v>
      </c>
      <c r="L26" s="76">
        <v>200.01</v>
      </c>
      <c r="M26" s="76">
        <v>1125</v>
      </c>
      <c r="N26" s="75">
        <f t="shared" ref="N26:N31" si="10">C26+D26+E26-H26-I26-J26-K26-L26-M26</f>
        <v>2949.6299999999992</v>
      </c>
      <c r="O26" s="88">
        <v>44279</v>
      </c>
      <c r="P26" s="99" t="s">
        <v>37</v>
      </c>
      <c r="Q26" s="115" t="s">
        <v>131</v>
      </c>
    </row>
    <row r="27" spans="1:17" x14ac:dyDescent="0.2">
      <c r="A27" s="68" t="s">
        <v>26</v>
      </c>
      <c r="B27" s="69" t="s">
        <v>70</v>
      </c>
      <c r="C27" s="76">
        <v>1023.5</v>
      </c>
      <c r="D27" s="76"/>
      <c r="E27" s="76">
        <v>50</v>
      </c>
      <c r="F27" s="76"/>
      <c r="G27" s="75">
        <f t="shared" si="9"/>
        <v>1023.5</v>
      </c>
      <c r="H27" s="76">
        <v>10.234999999999999</v>
      </c>
      <c r="I27" s="76"/>
      <c r="J27" s="76"/>
      <c r="K27" s="76"/>
      <c r="L27" s="76">
        <v>58.14</v>
      </c>
      <c r="M27" s="76">
        <v>200</v>
      </c>
      <c r="N27" s="75">
        <f t="shared" si="10"/>
        <v>805.12500000000011</v>
      </c>
      <c r="O27" s="86">
        <v>44279</v>
      </c>
      <c r="P27" s="100" t="s">
        <v>37</v>
      </c>
      <c r="Q27" s="115" t="s">
        <v>131</v>
      </c>
    </row>
    <row r="28" spans="1:17" x14ac:dyDescent="0.2">
      <c r="A28" s="68" t="s">
        <v>3</v>
      </c>
      <c r="B28" s="69" t="s">
        <v>71</v>
      </c>
      <c r="C28" s="76">
        <v>1343.5</v>
      </c>
      <c r="D28" s="76"/>
      <c r="E28" s="76">
        <v>50</v>
      </c>
      <c r="F28" s="76"/>
      <c r="G28" s="75">
        <f t="shared" si="9"/>
        <v>1343.5</v>
      </c>
      <c r="H28" s="76">
        <v>13.435</v>
      </c>
      <c r="I28" s="76"/>
      <c r="J28" s="76"/>
      <c r="K28" s="76"/>
      <c r="L28" s="76">
        <v>76.3</v>
      </c>
      <c r="M28" s="76">
        <v>300</v>
      </c>
      <c r="N28" s="75">
        <f t="shared" si="10"/>
        <v>1003.7650000000001</v>
      </c>
      <c r="O28" s="86">
        <v>44279</v>
      </c>
      <c r="P28" s="160" t="s">
        <v>37</v>
      </c>
      <c r="Q28" s="115" t="s">
        <v>131</v>
      </c>
    </row>
    <row r="29" spans="1:17" x14ac:dyDescent="0.2">
      <c r="A29" s="68" t="s">
        <v>31</v>
      </c>
      <c r="B29" s="69" t="s">
        <v>72</v>
      </c>
      <c r="C29" s="76">
        <v>1300</v>
      </c>
      <c r="D29" s="76">
        <v>0</v>
      </c>
      <c r="E29" s="76">
        <v>50</v>
      </c>
      <c r="F29" s="76"/>
      <c r="G29" s="75">
        <f t="shared" si="9"/>
        <v>1300</v>
      </c>
      <c r="H29" s="76">
        <v>13</v>
      </c>
      <c r="I29" s="76"/>
      <c r="J29" s="76"/>
      <c r="K29" s="76"/>
      <c r="L29" s="76">
        <v>67.78</v>
      </c>
      <c r="M29" s="76"/>
      <c r="N29" s="75">
        <f t="shared" si="10"/>
        <v>1269.22</v>
      </c>
      <c r="O29" s="86">
        <v>44279</v>
      </c>
      <c r="P29" s="100" t="s">
        <v>37</v>
      </c>
      <c r="Q29" s="115" t="s">
        <v>131</v>
      </c>
    </row>
    <row r="30" spans="1:17" x14ac:dyDescent="0.2">
      <c r="A30" s="68" t="s">
        <v>69</v>
      </c>
      <c r="B30" s="69" t="s">
        <v>73</v>
      </c>
      <c r="C30" s="76">
        <v>1000</v>
      </c>
      <c r="D30" s="76"/>
      <c r="E30" s="76"/>
      <c r="F30" s="76"/>
      <c r="G30" s="75">
        <f t="shared" si="9"/>
        <v>1000</v>
      </c>
      <c r="H30" s="76">
        <v>10</v>
      </c>
      <c r="I30" s="76"/>
      <c r="J30" s="76"/>
      <c r="K30" s="76"/>
      <c r="L30" s="76"/>
      <c r="M30" s="76"/>
      <c r="N30" s="75">
        <f t="shared" si="10"/>
        <v>990</v>
      </c>
      <c r="O30" s="86">
        <v>44279</v>
      </c>
      <c r="P30" s="100" t="s">
        <v>37</v>
      </c>
      <c r="Q30" s="115" t="s">
        <v>131</v>
      </c>
    </row>
    <row r="31" spans="1:17" ht="13.5" thickBot="1" x14ac:dyDescent="0.25">
      <c r="A31" s="68" t="s">
        <v>79</v>
      </c>
      <c r="B31" s="69" t="s">
        <v>91</v>
      </c>
      <c r="C31" s="76">
        <v>1500</v>
      </c>
      <c r="D31" s="76"/>
      <c r="E31" s="76"/>
      <c r="F31" s="76"/>
      <c r="G31" s="75">
        <f t="shared" si="9"/>
        <v>1500</v>
      </c>
      <c r="H31" s="76">
        <v>15</v>
      </c>
      <c r="I31" s="76"/>
      <c r="J31" s="76"/>
      <c r="K31" s="76"/>
      <c r="L31" s="76"/>
      <c r="M31" s="76"/>
      <c r="N31" s="75">
        <f t="shared" si="10"/>
        <v>1485</v>
      </c>
      <c r="O31" s="87">
        <v>44279</v>
      </c>
      <c r="P31" s="100" t="s">
        <v>37</v>
      </c>
      <c r="Q31" s="115" t="s">
        <v>131</v>
      </c>
    </row>
    <row r="32" spans="1:17" s="81" customFormat="1" ht="13.5" thickBot="1" x14ac:dyDescent="0.25">
      <c r="A32" s="277" t="s">
        <v>0</v>
      </c>
      <c r="B32" s="278"/>
      <c r="C32" s="101">
        <f t="shared" ref="C32:N32" si="11">SUM(C26:C31)</f>
        <v>10133.4</v>
      </c>
      <c r="D32" s="102">
        <f t="shared" si="11"/>
        <v>1189.92</v>
      </c>
      <c r="E32" s="102">
        <f t="shared" si="11"/>
        <v>640</v>
      </c>
      <c r="F32" s="102">
        <f t="shared" si="11"/>
        <v>624</v>
      </c>
      <c r="G32" s="102">
        <f t="shared" si="11"/>
        <v>11947.32</v>
      </c>
      <c r="H32" s="102">
        <f t="shared" si="11"/>
        <v>98.85</v>
      </c>
      <c r="I32" s="102">
        <f t="shared" si="11"/>
        <v>870</v>
      </c>
      <c r="J32" s="102">
        <f t="shared" si="11"/>
        <v>-159.5</v>
      </c>
      <c r="K32" s="102">
        <f t="shared" si="11"/>
        <v>624</v>
      </c>
      <c r="L32" s="102">
        <f t="shared" si="11"/>
        <v>402.23</v>
      </c>
      <c r="M32" s="102">
        <f t="shared" si="11"/>
        <v>1625</v>
      </c>
      <c r="N32" s="162">
        <f t="shared" si="11"/>
        <v>8502.74</v>
      </c>
      <c r="O32" s="262" t="s">
        <v>0</v>
      </c>
      <c r="P32" s="263"/>
      <c r="Q32" s="116"/>
    </row>
    <row r="33" spans="1:17" x14ac:dyDescent="0.2">
      <c r="A33" s="70" t="s">
        <v>25</v>
      </c>
      <c r="B33" s="71" t="s">
        <v>62</v>
      </c>
      <c r="C33" s="76">
        <v>3966.4</v>
      </c>
      <c r="D33" s="76"/>
      <c r="E33" s="76"/>
      <c r="F33" s="76"/>
      <c r="G33" s="75">
        <f t="shared" ref="G33:G38" si="12">C33+D33+F33</f>
        <v>3966.4</v>
      </c>
      <c r="H33" s="76">
        <v>37.18</v>
      </c>
      <c r="I33" s="76">
        <v>411</v>
      </c>
      <c r="J33" s="76"/>
      <c r="K33" s="76"/>
      <c r="L33" s="76">
        <v>200.01</v>
      </c>
      <c r="M33" s="76"/>
      <c r="N33" s="75">
        <f t="shared" ref="N33:N38" si="13">C33+D33+E33-H33-I33-J33-K33-L33-M33</f>
        <v>3318.21</v>
      </c>
      <c r="O33" s="88">
        <v>44286</v>
      </c>
      <c r="P33" s="219" t="s">
        <v>39</v>
      </c>
      <c r="Q33" s="115" t="s">
        <v>131</v>
      </c>
    </row>
    <row r="34" spans="1:17" x14ac:dyDescent="0.2">
      <c r="A34" s="68" t="s">
        <v>26</v>
      </c>
      <c r="B34" s="69" t="s">
        <v>70</v>
      </c>
      <c r="C34" s="76">
        <v>1023.5</v>
      </c>
      <c r="D34" s="76"/>
      <c r="E34" s="76">
        <v>50</v>
      </c>
      <c r="F34" s="76"/>
      <c r="G34" s="75">
        <f t="shared" si="12"/>
        <v>1023.5</v>
      </c>
      <c r="H34" s="76">
        <v>10.234999999999999</v>
      </c>
      <c r="I34" s="76"/>
      <c r="J34" s="76"/>
      <c r="K34" s="76"/>
      <c r="L34" s="76">
        <v>58.14</v>
      </c>
      <c r="M34" s="76">
        <v>200</v>
      </c>
      <c r="N34" s="75">
        <f t="shared" si="13"/>
        <v>805.12500000000011</v>
      </c>
      <c r="O34" s="86">
        <v>44286</v>
      </c>
      <c r="P34" s="220" t="s">
        <v>39</v>
      </c>
      <c r="Q34" s="115" t="s">
        <v>131</v>
      </c>
    </row>
    <row r="35" spans="1:17" x14ac:dyDescent="0.2">
      <c r="A35" s="68" t="s">
        <v>3</v>
      </c>
      <c r="B35" s="69" t="s">
        <v>71</v>
      </c>
      <c r="C35" s="76">
        <v>1343.5</v>
      </c>
      <c r="D35" s="76"/>
      <c r="E35" s="76">
        <v>50</v>
      </c>
      <c r="F35" s="76"/>
      <c r="G35" s="75">
        <f t="shared" si="12"/>
        <v>1343.5</v>
      </c>
      <c r="H35" s="76">
        <v>13.435</v>
      </c>
      <c r="I35" s="76"/>
      <c r="J35" s="76"/>
      <c r="K35" s="76"/>
      <c r="L35" s="76">
        <v>76.3</v>
      </c>
      <c r="M35" s="76">
        <v>300</v>
      </c>
      <c r="N35" s="75">
        <f t="shared" si="13"/>
        <v>1003.7650000000001</v>
      </c>
      <c r="O35" s="86">
        <v>44286</v>
      </c>
      <c r="P35" s="220" t="s">
        <v>39</v>
      </c>
      <c r="Q35" s="115" t="s">
        <v>131</v>
      </c>
    </row>
    <row r="36" spans="1:17" x14ac:dyDescent="0.2">
      <c r="A36" s="68" t="s">
        <v>31</v>
      </c>
      <c r="B36" s="69" t="s">
        <v>72</v>
      </c>
      <c r="C36" s="76">
        <v>1300</v>
      </c>
      <c r="D36" s="76">
        <v>0</v>
      </c>
      <c r="E36" s="76">
        <v>50</v>
      </c>
      <c r="F36" s="76"/>
      <c r="G36" s="75">
        <f t="shared" si="12"/>
        <v>1300</v>
      </c>
      <c r="H36" s="76">
        <v>13</v>
      </c>
      <c r="I36" s="76"/>
      <c r="J36" s="76"/>
      <c r="K36" s="76"/>
      <c r="L36" s="76">
        <v>67.78</v>
      </c>
      <c r="M36" s="76"/>
      <c r="N36" s="75">
        <f t="shared" si="13"/>
        <v>1269.22</v>
      </c>
      <c r="O36" s="86">
        <v>44286</v>
      </c>
      <c r="P36" s="220" t="s">
        <v>39</v>
      </c>
      <c r="Q36" s="115" t="s">
        <v>131</v>
      </c>
    </row>
    <row r="37" spans="1:17" x14ac:dyDescent="0.2">
      <c r="A37" s="68" t="s">
        <v>69</v>
      </c>
      <c r="B37" s="69" t="s">
        <v>73</v>
      </c>
      <c r="C37" s="76">
        <v>1000</v>
      </c>
      <c r="D37" s="76"/>
      <c r="E37" s="76"/>
      <c r="F37" s="76"/>
      <c r="G37" s="75">
        <f t="shared" si="12"/>
        <v>1000</v>
      </c>
      <c r="H37" s="76">
        <v>10</v>
      </c>
      <c r="I37" s="76"/>
      <c r="J37" s="76"/>
      <c r="K37" s="76"/>
      <c r="L37" s="76"/>
      <c r="M37" s="76"/>
      <c r="N37" s="75">
        <f t="shared" si="13"/>
        <v>990</v>
      </c>
      <c r="O37" s="86">
        <v>44286</v>
      </c>
      <c r="P37" s="220" t="s">
        <v>39</v>
      </c>
      <c r="Q37" s="115" t="s">
        <v>131</v>
      </c>
    </row>
    <row r="38" spans="1:17" ht="13.5" thickBot="1" x14ac:dyDescent="0.25">
      <c r="A38" s="68" t="s">
        <v>79</v>
      </c>
      <c r="B38" s="69" t="s">
        <v>91</v>
      </c>
      <c r="C38" s="76">
        <v>1500</v>
      </c>
      <c r="D38" s="76"/>
      <c r="E38" s="76"/>
      <c r="F38" s="76"/>
      <c r="G38" s="75">
        <f t="shared" si="12"/>
        <v>1500</v>
      </c>
      <c r="H38" s="76">
        <v>15</v>
      </c>
      <c r="I38" s="76"/>
      <c r="J38" s="76"/>
      <c r="K38" s="76"/>
      <c r="L38" s="76"/>
      <c r="M38" s="76"/>
      <c r="N38" s="75">
        <f t="shared" si="13"/>
        <v>1485</v>
      </c>
      <c r="O38" s="87">
        <v>44286</v>
      </c>
      <c r="P38" s="220" t="s">
        <v>39</v>
      </c>
      <c r="Q38" s="115" t="s">
        <v>131</v>
      </c>
    </row>
    <row r="39" spans="1:17" s="81" customFormat="1" ht="13.5" thickBot="1" x14ac:dyDescent="0.25">
      <c r="A39" s="277" t="s">
        <v>0</v>
      </c>
      <c r="B39" s="278"/>
      <c r="C39" s="101">
        <f t="shared" ref="C39:N39" si="14">SUM(C33:C38)</f>
        <v>10133.4</v>
      </c>
      <c r="D39" s="102">
        <f t="shared" si="14"/>
        <v>0</v>
      </c>
      <c r="E39" s="102">
        <f t="shared" si="14"/>
        <v>150</v>
      </c>
      <c r="F39" s="102">
        <f t="shared" si="14"/>
        <v>0</v>
      </c>
      <c r="G39" s="102">
        <f t="shared" si="14"/>
        <v>10133.4</v>
      </c>
      <c r="H39" s="102">
        <f t="shared" si="14"/>
        <v>98.85</v>
      </c>
      <c r="I39" s="102">
        <f t="shared" si="14"/>
        <v>411</v>
      </c>
      <c r="J39" s="102">
        <f t="shared" si="14"/>
        <v>0</v>
      </c>
      <c r="K39" s="102">
        <f t="shared" si="14"/>
        <v>0</v>
      </c>
      <c r="L39" s="102">
        <f t="shared" si="14"/>
        <v>402.23</v>
      </c>
      <c r="M39" s="102">
        <f t="shared" si="14"/>
        <v>500</v>
      </c>
      <c r="N39" s="162">
        <f t="shared" si="14"/>
        <v>8871.32</v>
      </c>
      <c r="O39" s="262" t="s">
        <v>0</v>
      </c>
      <c r="P39" s="263"/>
      <c r="Q39" s="116"/>
    </row>
    <row r="40" spans="1:17" s="120" customFormat="1" ht="13.5" thickBot="1" x14ac:dyDescent="0.25">
      <c r="A40" s="264" t="s">
        <v>88</v>
      </c>
      <c r="B40" s="265"/>
      <c r="C40" s="135">
        <f t="shared" ref="C40:N40" si="15">C39+C25+C18+C11+C32</f>
        <v>50667</v>
      </c>
      <c r="D40" s="135">
        <f t="shared" si="15"/>
        <v>1189.92</v>
      </c>
      <c r="E40" s="135">
        <f t="shared" si="15"/>
        <v>2710</v>
      </c>
      <c r="F40" s="135">
        <f t="shared" si="15"/>
        <v>2496</v>
      </c>
      <c r="G40" s="135">
        <f t="shared" si="15"/>
        <v>54352.92</v>
      </c>
      <c r="H40" s="135">
        <f t="shared" si="15"/>
        <v>494.25</v>
      </c>
      <c r="I40" s="135">
        <f t="shared" si="15"/>
        <v>3045</v>
      </c>
      <c r="J40" s="135">
        <f t="shared" si="15"/>
        <v>-638</v>
      </c>
      <c r="K40" s="135">
        <f t="shared" si="15"/>
        <v>2496</v>
      </c>
      <c r="L40" s="135">
        <f t="shared" si="15"/>
        <v>2011.15</v>
      </c>
      <c r="M40" s="135">
        <f t="shared" si="15"/>
        <v>6800</v>
      </c>
      <c r="N40" s="135">
        <f t="shared" si="15"/>
        <v>40358.519999999997</v>
      </c>
      <c r="O40" s="161"/>
      <c r="P40" s="161"/>
      <c r="Q40" s="119"/>
    </row>
    <row r="41" spans="1:17" s="142" customFormat="1" x14ac:dyDescent="0.2">
      <c r="A41" s="139" t="s">
        <v>8</v>
      </c>
      <c r="B41" s="145" t="s">
        <v>96</v>
      </c>
      <c r="C41" s="140">
        <v>13331</v>
      </c>
      <c r="D41" s="140"/>
      <c r="E41" s="140"/>
      <c r="F41" s="140">
        <v>5624</v>
      </c>
      <c r="G41" s="75">
        <f t="shared" ref="G41:G43" si="16">C41+D41+F41</f>
        <v>18955</v>
      </c>
      <c r="H41" s="140">
        <v>0</v>
      </c>
      <c r="I41" s="140">
        <v>2184</v>
      </c>
      <c r="J41" s="140">
        <v>-853</v>
      </c>
      <c r="K41" s="140"/>
      <c r="L41" s="140"/>
      <c r="M41" s="140"/>
      <c r="N41" s="75">
        <f t="shared" ref="N41:N89" si="17">C41+D41+E41-H41-I41-J41-K41-L41-M41</f>
        <v>12000</v>
      </c>
      <c r="O41" s="148"/>
      <c r="P41" s="149"/>
      <c r="Q41" s="141"/>
    </row>
    <row r="42" spans="1:17" s="142" customFormat="1" x14ac:dyDescent="0.2">
      <c r="A42" s="139" t="s">
        <v>27</v>
      </c>
      <c r="B42" s="145" t="s">
        <v>97</v>
      </c>
      <c r="C42" s="143">
        <v>13546</v>
      </c>
      <c r="D42" s="143"/>
      <c r="E42" s="143"/>
      <c r="F42" s="143">
        <v>5409</v>
      </c>
      <c r="G42" s="75">
        <f t="shared" si="16"/>
        <v>18955</v>
      </c>
      <c r="H42" s="143">
        <v>0</v>
      </c>
      <c r="I42" s="143">
        <v>2184</v>
      </c>
      <c r="J42" s="143">
        <v>-638</v>
      </c>
      <c r="K42" s="143"/>
      <c r="L42" s="143"/>
      <c r="M42" s="143"/>
      <c r="N42" s="75">
        <f t="shared" si="17"/>
        <v>12000</v>
      </c>
      <c r="O42" s="148"/>
      <c r="P42" s="149"/>
      <c r="Q42" s="141"/>
    </row>
    <row r="43" spans="1:17" s="142" customFormat="1" ht="13.5" thickBot="1" x14ac:dyDescent="0.25">
      <c r="A43" s="139" t="s">
        <v>6</v>
      </c>
      <c r="B43" s="145" t="s">
        <v>98</v>
      </c>
      <c r="C43" s="144">
        <v>13055.72</v>
      </c>
      <c r="D43" s="144"/>
      <c r="E43" s="144"/>
      <c r="F43" s="144">
        <v>3336</v>
      </c>
      <c r="G43" s="75">
        <f t="shared" si="16"/>
        <v>16391.72</v>
      </c>
      <c r="H43" s="144">
        <v>148.72</v>
      </c>
      <c r="I43" s="144">
        <v>1639</v>
      </c>
      <c r="J43" s="144">
        <v>-1068</v>
      </c>
      <c r="K43" s="144">
        <v>3336</v>
      </c>
      <c r="L43" s="144"/>
      <c r="M43" s="144"/>
      <c r="N43" s="75">
        <f t="shared" si="17"/>
        <v>9000</v>
      </c>
      <c r="O43" s="148"/>
      <c r="P43" s="149"/>
      <c r="Q43" s="141"/>
    </row>
    <row r="44" spans="1:17" s="114" customFormat="1" ht="13.5" thickBot="1" x14ac:dyDescent="0.25">
      <c r="A44" s="232" t="s">
        <v>89</v>
      </c>
      <c r="B44" s="233"/>
      <c r="C44" s="138">
        <f t="shared" ref="C44:N44" si="18">SUM(C41:C43)</f>
        <v>39932.720000000001</v>
      </c>
      <c r="D44" s="138">
        <f t="shared" si="18"/>
        <v>0</v>
      </c>
      <c r="E44" s="138">
        <f t="shared" si="18"/>
        <v>0</v>
      </c>
      <c r="F44" s="138">
        <f t="shared" si="18"/>
        <v>14369</v>
      </c>
      <c r="G44" s="138">
        <f t="shared" si="18"/>
        <v>54301.72</v>
      </c>
      <c r="H44" s="138">
        <f t="shared" si="18"/>
        <v>148.72</v>
      </c>
      <c r="I44" s="138">
        <f t="shared" si="18"/>
        <v>6007</v>
      </c>
      <c r="J44" s="138">
        <f t="shared" si="18"/>
        <v>-2559</v>
      </c>
      <c r="K44" s="138">
        <f t="shared" si="18"/>
        <v>3336</v>
      </c>
      <c r="L44" s="138">
        <f t="shared" si="18"/>
        <v>0</v>
      </c>
      <c r="M44" s="138">
        <f t="shared" si="18"/>
        <v>0</v>
      </c>
      <c r="N44" s="138">
        <f t="shared" si="18"/>
        <v>33000</v>
      </c>
      <c r="O44" s="113"/>
      <c r="P44" s="113"/>
      <c r="Q44" s="117"/>
    </row>
    <row r="45" spans="1:17" s="114" customFormat="1" ht="13.5" thickBot="1" x14ac:dyDescent="0.25">
      <c r="A45" s="234" t="s">
        <v>90</v>
      </c>
      <c r="B45" s="234"/>
      <c r="C45" s="121"/>
      <c r="D45" s="121"/>
      <c r="E45" s="121"/>
      <c r="F45" s="121"/>
      <c r="G45" s="121"/>
      <c r="H45" s="127">
        <f>(H40+H44)*2</f>
        <v>1285.94</v>
      </c>
      <c r="I45" s="125">
        <f>I40+I44</f>
        <v>9052</v>
      </c>
      <c r="J45" s="128">
        <f>J40+J44</f>
        <v>-3197</v>
      </c>
      <c r="K45" s="121"/>
      <c r="L45" s="121"/>
      <c r="M45" s="121"/>
      <c r="N45" s="121">
        <f>9000+11000+12000</f>
        <v>32000</v>
      </c>
      <c r="O45" s="113"/>
      <c r="P45" s="113"/>
      <c r="Q45" s="123"/>
    </row>
    <row r="46" spans="1:17" s="114" customFormat="1" ht="13.5" thickBot="1" x14ac:dyDescent="0.25">
      <c r="A46" s="126"/>
      <c r="B46" s="126"/>
      <c r="C46" s="121"/>
      <c r="D46" s="121"/>
      <c r="E46" s="121"/>
      <c r="F46" s="121"/>
      <c r="G46" s="121"/>
      <c r="H46" s="259">
        <f>SUM(H45:I45)</f>
        <v>10337.94</v>
      </c>
      <c r="I46" s="260"/>
      <c r="J46" s="221"/>
      <c r="K46" s="121"/>
      <c r="L46" s="121"/>
      <c r="M46" s="121"/>
      <c r="N46" s="121"/>
      <c r="O46" s="113"/>
      <c r="P46" s="113"/>
      <c r="Q46" s="123"/>
    </row>
    <row r="47" spans="1:17" s="122" customFormat="1" ht="13.5" thickBot="1" x14ac:dyDescent="0.25">
      <c r="A47" s="112"/>
      <c r="B47" s="112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13"/>
      <c r="P47" s="113"/>
      <c r="Q47" s="112"/>
    </row>
    <row r="48" spans="1:17" s="66" customFormat="1" ht="13.5" thickBot="1" x14ac:dyDescent="0.25">
      <c r="A48" s="270" t="s">
        <v>132</v>
      </c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4"/>
    </row>
    <row r="49" spans="1:17" s="66" customFormat="1" ht="13.5" thickBot="1" x14ac:dyDescent="0.25">
      <c r="A49" s="72" t="s">
        <v>63</v>
      </c>
      <c r="B49" s="73" t="s">
        <v>1</v>
      </c>
      <c r="C49" s="74" t="s">
        <v>55</v>
      </c>
      <c r="D49" s="74" t="s">
        <v>56</v>
      </c>
      <c r="E49" s="74" t="s">
        <v>67</v>
      </c>
      <c r="F49" s="74" t="s">
        <v>61</v>
      </c>
      <c r="G49" s="74" t="s">
        <v>74</v>
      </c>
      <c r="H49" s="74" t="s">
        <v>58</v>
      </c>
      <c r="I49" s="74" t="s">
        <v>59</v>
      </c>
      <c r="J49" s="74" t="s">
        <v>66</v>
      </c>
      <c r="K49" s="74" t="s">
        <v>61</v>
      </c>
      <c r="L49" s="74" t="s">
        <v>57</v>
      </c>
      <c r="M49" s="74" t="s">
        <v>60</v>
      </c>
      <c r="N49" s="74" t="s">
        <v>2</v>
      </c>
      <c r="O49" s="79" t="s">
        <v>65</v>
      </c>
      <c r="P49" s="80" t="s">
        <v>68</v>
      </c>
      <c r="Q49" s="118" t="s">
        <v>87</v>
      </c>
    </row>
    <row r="50" spans="1:17" x14ac:dyDescent="0.2">
      <c r="A50" s="70" t="s">
        <v>25</v>
      </c>
      <c r="B50" s="71" t="s">
        <v>62</v>
      </c>
      <c r="C50" s="76">
        <v>3966.4</v>
      </c>
      <c r="D50" s="76"/>
      <c r="E50" s="76">
        <v>490</v>
      </c>
      <c r="F50" s="76">
        <v>624</v>
      </c>
      <c r="G50" s="75">
        <f t="shared" ref="G50:G55" si="19">C50+D50+F50</f>
        <v>4590.3999999999996</v>
      </c>
      <c r="H50" s="76">
        <v>37.18</v>
      </c>
      <c r="I50" s="76">
        <v>559</v>
      </c>
      <c r="J50" s="76">
        <v>-159.5</v>
      </c>
      <c r="K50" s="76">
        <v>624</v>
      </c>
      <c r="L50" s="76">
        <v>200.01</v>
      </c>
      <c r="M50" s="76">
        <v>1125</v>
      </c>
      <c r="N50" s="75">
        <f t="shared" ref="N50:N55" si="20">C50+D50+E50-H50-I50-J50-K50-L50-M50</f>
        <v>2070.7099999999991</v>
      </c>
      <c r="O50" s="88">
        <v>44293</v>
      </c>
      <c r="P50" s="214" t="s">
        <v>40</v>
      </c>
      <c r="Q50" s="115" t="s">
        <v>132</v>
      </c>
    </row>
    <row r="51" spans="1:17" x14ac:dyDescent="0.2">
      <c r="A51" s="68" t="s">
        <v>26</v>
      </c>
      <c r="B51" s="69" t="s">
        <v>70</v>
      </c>
      <c r="C51" s="76">
        <v>1023.5</v>
      </c>
      <c r="D51" s="76"/>
      <c r="E51" s="76">
        <v>50</v>
      </c>
      <c r="F51" s="76"/>
      <c r="G51" s="75">
        <f t="shared" si="19"/>
        <v>1023.5</v>
      </c>
      <c r="H51" s="76">
        <v>10.234999999999999</v>
      </c>
      <c r="I51" s="76"/>
      <c r="J51" s="76"/>
      <c r="K51" s="76"/>
      <c r="L51" s="76">
        <v>58.14</v>
      </c>
      <c r="M51" s="76"/>
      <c r="N51" s="75">
        <f t="shared" si="20"/>
        <v>1005.1250000000001</v>
      </c>
      <c r="O51" s="86">
        <v>44293</v>
      </c>
      <c r="P51" s="216" t="s">
        <v>40</v>
      </c>
      <c r="Q51" s="115" t="s">
        <v>132</v>
      </c>
    </row>
    <row r="52" spans="1:17" x14ac:dyDescent="0.2">
      <c r="A52" s="68" t="s">
        <v>3</v>
      </c>
      <c r="B52" s="69" t="s">
        <v>71</v>
      </c>
      <c r="C52" s="76">
        <v>1343.5</v>
      </c>
      <c r="D52" s="76"/>
      <c r="E52" s="76">
        <v>50</v>
      </c>
      <c r="F52" s="76"/>
      <c r="G52" s="75">
        <f t="shared" si="19"/>
        <v>1343.5</v>
      </c>
      <c r="H52" s="76">
        <v>13.435</v>
      </c>
      <c r="I52" s="76"/>
      <c r="J52" s="76"/>
      <c r="K52" s="76"/>
      <c r="L52" s="76">
        <v>76.3</v>
      </c>
      <c r="M52" s="76">
        <v>300</v>
      </c>
      <c r="N52" s="75">
        <f t="shared" si="20"/>
        <v>1003.7650000000001</v>
      </c>
      <c r="O52" s="87">
        <v>44293</v>
      </c>
      <c r="P52" s="215" t="s">
        <v>40</v>
      </c>
      <c r="Q52" s="115" t="s">
        <v>132</v>
      </c>
    </row>
    <row r="53" spans="1:17" x14ac:dyDescent="0.2">
      <c r="A53" s="68" t="s">
        <v>31</v>
      </c>
      <c r="B53" s="69" t="s">
        <v>72</v>
      </c>
      <c r="C53" s="76">
        <v>1300</v>
      </c>
      <c r="D53" s="76">
        <v>0</v>
      </c>
      <c r="E53" s="76">
        <v>50</v>
      </c>
      <c r="F53" s="76"/>
      <c r="G53" s="75">
        <f t="shared" si="19"/>
        <v>1300</v>
      </c>
      <c r="H53" s="76">
        <v>13</v>
      </c>
      <c r="I53" s="76"/>
      <c r="J53" s="76"/>
      <c r="K53" s="76"/>
      <c r="L53" s="76">
        <v>67.78</v>
      </c>
      <c r="M53" s="76"/>
      <c r="N53" s="75">
        <f t="shared" si="20"/>
        <v>1269.22</v>
      </c>
      <c r="O53" s="86">
        <v>44293</v>
      </c>
      <c r="P53" s="216" t="s">
        <v>40</v>
      </c>
      <c r="Q53" s="115" t="s">
        <v>132</v>
      </c>
    </row>
    <row r="54" spans="1:17" x14ac:dyDescent="0.2">
      <c r="A54" s="68" t="s">
        <v>69</v>
      </c>
      <c r="B54" s="69" t="s">
        <v>73</v>
      </c>
      <c r="C54" s="76">
        <v>1000</v>
      </c>
      <c r="D54" s="76"/>
      <c r="E54" s="76"/>
      <c r="F54" s="76"/>
      <c r="G54" s="75">
        <f t="shared" si="19"/>
        <v>1000</v>
      </c>
      <c r="H54" s="76">
        <v>10</v>
      </c>
      <c r="I54" s="76"/>
      <c r="J54" s="76"/>
      <c r="K54" s="76"/>
      <c r="L54" s="76"/>
      <c r="M54" s="76"/>
      <c r="N54" s="75">
        <f t="shared" si="20"/>
        <v>990</v>
      </c>
      <c r="O54" s="87">
        <v>44293</v>
      </c>
      <c r="P54" s="215" t="s">
        <v>40</v>
      </c>
      <c r="Q54" s="115" t="s">
        <v>132</v>
      </c>
    </row>
    <row r="55" spans="1:17" ht="13.5" thickBot="1" x14ac:dyDescent="0.25">
      <c r="A55" s="68" t="s">
        <v>79</v>
      </c>
      <c r="B55" s="69" t="s">
        <v>91</v>
      </c>
      <c r="C55" s="76">
        <v>1500</v>
      </c>
      <c r="D55" s="76"/>
      <c r="E55" s="76"/>
      <c r="F55" s="76"/>
      <c r="G55" s="75">
        <f t="shared" si="19"/>
        <v>1500</v>
      </c>
      <c r="H55" s="76">
        <v>15</v>
      </c>
      <c r="I55" s="76"/>
      <c r="J55" s="76"/>
      <c r="K55" s="76"/>
      <c r="L55" s="76"/>
      <c r="M55" s="76"/>
      <c r="N55" s="75">
        <f t="shared" si="20"/>
        <v>1485</v>
      </c>
      <c r="O55" s="86">
        <v>44293</v>
      </c>
      <c r="P55" s="216" t="s">
        <v>40</v>
      </c>
      <c r="Q55" s="115" t="s">
        <v>132</v>
      </c>
    </row>
    <row r="56" spans="1:17" s="81" customFormat="1" ht="13.5" thickBot="1" x14ac:dyDescent="0.25">
      <c r="A56" s="277" t="s">
        <v>0</v>
      </c>
      <c r="B56" s="278"/>
      <c r="C56" s="101">
        <f t="shared" ref="C56:N56" si="21">SUM(C50:C55)</f>
        <v>10133.4</v>
      </c>
      <c r="D56" s="102">
        <f t="shared" si="21"/>
        <v>0</v>
      </c>
      <c r="E56" s="102">
        <f t="shared" si="21"/>
        <v>640</v>
      </c>
      <c r="F56" s="102">
        <f t="shared" si="21"/>
        <v>624</v>
      </c>
      <c r="G56" s="102">
        <f t="shared" si="21"/>
        <v>10757.4</v>
      </c>
      <c r="H56" s="102">
        <f t="shared" si="21"/>
        <v>98.85</v>
      </c>
      <c r="I56" s="102">
        <f t="shared" si="21"/>
        <v>559</v>
      </c>
      <c r="J56" s="102">
        <f t="shared" si="21"/>
        <v>-159.5</v>
      </c>
      <c r="K56" s="102">
        <f t="shared" si="21"/>
        <v>624</v>
      </c>
      <c r="L56" s="102">
        <f t="shared" si="21"/>
        <v>402.23</v>
      </c>
      <c r="M56" s="102">
        <f t="shared" si="21"/>
        <v>1425</v>
      </c>
      <c r="N56" s="162">
        <f t="shared" si="21"/>
        <v>7823.82</v>
      </c>
      <c r="O56" s="262" t="s">
        <v>0</v>
      </c>
      <c r="P56" s="263"/>
      <c r="Q56" s="116"/>
    </row>
    <row r="57" spans="1:17" x14ac:dyDescent="0.2">
      <c r="A57" s="70" t="s">
        <v>25</v>
      </c>
      <c r="B57" s="71" t="s">
        <v>62</v>
      </c>
      <c r="C57" s="76">
        <v>3966.4</v>
      </c>
      <c r="D57" s="76"/>
      <c r="E57" s="76">
        <v>490</v>
      </c>
      <c r="F57" s="76">
        <v>624</v>
      </c>
      <c r="G57" s="75">
        <f t="shared" ref="G57:G62" si="22">C57+D57+F57</f>
        <v>4590.3999999999996</v>
      </c>
      <c r="H57" s="76">
        <v>37.18</v>
      </c>
      <c r="I57" s="76">
        <v>559</v>
      </c>
      <c r="J57" s="76">
        <v>-159.5</v>
      </c>
      <c r="K57" s="76">
        <v>624</v>
      </c>
      <c r="L57" s="76">
        <v>200.01</v>
      </c>
      <c r="M57" s="76">
        <v>1125</v>
      </c>
      <c r="N57" s="75">
        <f t="shared" ref="N57:N62" si="23">C57+D57+E57-H57-I57-J57-K57-L57-M57</f>
        <v>2070.7099999999991</v>
      </c>
      <c r="O57" s="88">
        <v>44300</v>
      </c>
      <c r="P57" s="217" t="s">
        <v>41</v>
      </c>
      <c r="Q57" s="115" t="s">
        <v>132</v>
      </c>
    </row>
    <row r="58" spans="1:17" x14ac:dyDescent="0.2">
      <c r="A58" s="68" t="s">
        <v>26</v>
      </c>
      <c r="B58" s="69" t="s">
        <v>70</v>
      </c>
      <c r="C58" s="76">
        <v>1023.5</v>
      </c>
      <c r="D58" s="76"/>
      <c r="E58" s="76">
        <v>50</v>
      </c>
      <c r="F58" s="76"/>
      <c r="G58" s="75">
        <f t="shared" si="22"/>
        <v>1023.5</v>
      </c>
      <c r="H58" s="76">
        <v>10.234999999999999</v>
      </c>
      <c r="I58" s="76"/>
      <c r="J58" s="76"/>
      <c r="K58" s="76"/>
      <c r="L58" s="76">
        <v>58.14</v>
      </c>
      <c r="M58" s="76">
        <v>200</v>
      </c>
      <c r="N58" s="75">
        <f t="shared" si="23"/>
        <v>805.12500000000011</v>
      </c>
      <c r="O58" s="86">
        <v>44300</v>
      </c>
      <c r="P58" s="158" t="s">
        <v>41</v>
      </c>
      <c r="Q58" s="115" t="s">
        <v>132</v>
      </c>
    </row>
    <row r="59" spans="1:17" x14ac:dyDescent="0.2">
      <c r="A59" s="68" t="s">
        <v>3</v>
      </c>
      <c r="B59" s="69" t="s">
        <v>71</v>
      </c>
      <c r="C59" s="76">
        <v>1343.5</v>
      </c>
      <c r="D59" s="76"/>
      <c r="E59" s="76">
        <v>50</v>
      </c>
      <c r="F59" s="76"/>
      <c r="G59" s="75">
        <f t="shared" si="22"/>
        <v>1343.5</v>
      </c>
      <c r="H59" s="76">
        <v>13.435</v>
      </c>
      <c r="I59" s="76"/>
      <c r="J59" s="76"/>
      <c r="K59" s="76"/>
      <c r="L59" s="76">
        <v>76.3</v>
      </c>
      <c r="M59" s="76">
        <v>300</v>
      </c>
      <c r="N59" s="75">
        <f t="shared" si="23"/>
        <v>1003.7650000000001</v>
      </c>
      <c r="O59" s="87">
        <v>44300</v>
      </c>
      <c r="P59" s="218" t="s">
        <v>41</v>
      </c>
      <c r="Q59" s="115" t="s">
        <v>132</v>
      </c>
    </row>
    <row r="60" spans="1:17" x14ac:dyDescent="0.2">
      <c r="A60" s="68" t="s">
        <v>31</v>
      </c>
      <c r="B60" s="69" t="s">
        <v>72</v>
      </c>
      <c r="C60" s="76">
        <v>1300</v>
      </c>
      <c r="D60" s="76">
        <v>0</v>
      </c>
      <c r="E60" s="76">
        <v>50</v>
      </c>
      <c r="F60" s="76"/>
      <c r="G60" s="75">
        <f t="shared" si="22"/>
        <v>1300</v>
      </c>
      <c r="H60" s="76">
        <v>13</v>
      </c>
      <c r="I60" s="76"/>
      <c r="J60" s="76"/>
      <c r="K60" s="76"/>
      <c r="L60" s="76">
        <v>67.78</v>
      </c>
      <c r="M60" s="76"/>
      <c r="N60" s="75">
        <f t="shared" si="23"/>
        <v>1269.22</v>
      </c>
      <c r="O60" s="86">
        <v>44300</v>
      </c>
      <c r="P60" s="158" t="s">
        <v>41</v>
      </c>
      <c r="Q60" s="115" t="s">
        <v>132</v>
      </c>
    </row>
    <row r="61" spans="1:17" x14ac:dyDescent="0.2">
      <c r="A61" s="68" t="s">
        <v>69</v>
      </c>
      <c r="B61" s="69" t="s">
        <v>73</v>
      </c>
      <c r="C61" s="76">
        <v>1000</v>
      </c>
      <c r="D61" s="76"/>
      <c r="E61" s="76"/>
      <c r="F61" s="76"/>
      <c r="G61" s="75">
        <f t="shared" si="22"/>
        <v>1000</v>
      </c>
      <c r="H61" s="76">
        <v>10</v>
      </c>
      <c r="I61" s="76"/>
      <c r="J61" s="76"/>
      <c r="K61" s="76"/>
      <c r="L61" s="76"/>
      <c r="M61" s="76"/>
      <c r="N61" s="75">
        <f t="shared" si="23"/>
        <v>990</v>
      </c>
      <c r="O61" s="87">
        <v>44300</v>
      </c>
      <c r="P61" s="218" t="s">
        <v>41</v>
      </c>
      <c r="Q61" s="115" t="s">
        <v>132</v>
      </c>
    </row>
    <row r="62" spans="1:17" ht="13.5" thickBot="1" x14ac:dyDescent="0.25">
      <c r="A62" s="68" t="s">
        <v>79</v>
      </c>
      <c r="B62" s="69" t="s">
        <v>91</v>
      </c>
      <c r="C62" s="76">
        <v>1500</v>
      </c>
      <c r="D62" s="76"/>
      <c r="E62" s="76"/>
      <c r="F62" s="76"/>
      <c r="G62" s="75">
        <f t="shared" si="22"/>
        <v>1500</v>
      </c>
      <c r="H62" s="76">
        <v>15</v>
      </c>
      <c r="I62" s="76"/>
      <c r="J62" s="76"/>
      <c r="K62" s="76"/>
      <c r="L62" s="76"/>
      <c r="M62" s="76"/>
      <c r="N62" s="75">
        <f t="shared" si="23"/>
        <v>1485</v>
      </c>
      <c r="O62" s="86">
        <v>44300</v>
      </c>
      <c r="P62" s="158" t="s">
        <v>41</v>
      </c>
      <c r="Q62" s="115" t="s">
        <v>132</v>
      </c>
    </row>
    <row r="63" spans="1:17" s="81" customFormat="1" ht="13.5" thickBot="1" x14ac:dyDescent="0.25">
      <c r="A63" s="277" t="s">
        <v>0</v>
      </c>
      <c r="B63" s="278"/>
      <c r="C63" s="101">
        <f t="shared" ref="C63:N63" si="24">SUM(C57:C62)</f>
        <v>10133.4</v>
      </c>
      <c r="D63" s="102">
        <f t="shared" si="24"/>
        <v>0</v>
      </c>
      <c r="E63" s="102">
        <f t="shared" si="24"/>
        <v>640</v>
      </c>
      <c r="F63" s="102">
        <f t="shared" si="24"/>
        <v>624</v>
      </c>
      <c r="G63" s="102">
        <f t="shared" si="24"/>
        <v>10757.4</v>
      </c>
      <c r="H63" s="102">
        <f t="shared" si="24"/>
        <v>98.85</v>
      </c>
      <c r="I63" s="102">
        <f t="shared" si="24"/>
        <v>559</v>
      </c>
      <c r="J63" s="102">
        <f t="shared" si="24"/>
        <v>-159.5</v>
      </c>
      <c r="K63" s="102">
        <f t="shared" si="24"/>
        <v>624</v>
      </c>
      <c r="L63" s="102">
        <f t="shared" si="24"/>
        <v>402.23</v>
      </c>
      <c r="M63" s="102">
        <f t="shared" si="24"/>
        <v>1625</v>
      </c>
      <c r="N63" s="162">
        <f t="shared" si="24"/>
        <v>7623.82</v>
      </c>
      <c r="O63" s="262" t="s">
        <v>0</v>
      </c>
      <c r="P63" s="263"/>
      <c r="Q63" s="116"/>
    </row>
    <row r="64" spans="1:17" x14ac:dyDescent="0.2">
      <c r="A64" s="70" t="s">
        <v>25</v>
      </c>
      <c r="B64" s="71" t="s">
        <v>62</v>
      </c>
      <c r="C64" s="76">
        <v>3966.4</v>
      </c>
      <c r="D64" s="76"/>
      <c r="E64" s="76">
        <v>490</v>
      </c>
      <c r="F64" s="76">
        <v>624</v>
      </c>
      <c r="G64" s="75">
        <f t="shared" ref="G64:G69" si="25">C64+D64+F64</f>
        <v>4590.3999999999996</v>
      </c>
      <c r="H64" s="76">
        <v>37.18</v>
      </c>
      <c r="I64" s="76">
        <v>559</v>
      </c>
      <c r="J64" s="76">
        <v>-159.5</v>
      </c>
      <c r="K64" s="76">
        <v>624</v>
      </c>
      <c r="L64" s="76">
        <v>200.01</v>
      </c>
      <c r="M64" s="76">
        <v>1125</v>
      </c>
      <c r="N64" s="75">
        <f t="shared" ref="N64:N69" si="26">C64+D64+E64-H64-I64-J64-K64-L64-M64</f>
        <v>2070.7099999999991</v>
      </c>
      <c r="O64" s="85">
        <v>44307</v>
      </c>
      <c r="P64" s="159" t="s">
        <v>42</v>
      </c>
      <c r="Q64" s="115" t="s">
        <v>132</v>
      </c>
    </row>
    <row r="65" spans="1:17" x14ac:dyDescent="0.2">
      <c r="A65" s="68" t="s">
        <v>26</v>
      </c>
      <c r="B65" s="69" t="s">
        <v>70</v>
      </c>
      <c r="C65" s="76">
        <v>1023.5</v>
      </c>
      <c r="D65" s="76"/>
      <c r="E65" s="76">
        <v>50</v>
      </c>
      <c r="F65" s="76"/>
      <c r="G65" s="75">
        <f t="shared" si="25"/>
        <v>1023.5</v>
      </c>
      <c r="H65" s="76">
        <v>10.234999999999999</v>
      </c>
      <c r="I65" s="76"/>
      <c r="J65" s="76"/>
      <c r="K65" s="76"/>
      <c r="L65" s="76">
        <v>58.14</v>
      </c>
      <c r="M65" s="76">
        <v>200</v>
      </c>
      <c r="N65" s="75">
        <f t="shared" si="26"/>
        <v>805.12500000000011</v>
      </c>
      <c r="O65" s="85">
        <v>44307</v>
      </c>
      <c r="P65" s="159" t="s">
        <v>42</v>
      </c>
      <c r="Q65" s="115" t="s">
        <v>132</v>
      </c>
    </row>
    <row r="66" spans="1:17" x14ac:dyDescent="0.2">
      <c r="A66" s="68" t="s">
        <v>3</v>
      </c>
      <c r="B66" s="69" t="s">
        <v>71</v>
      </c>
      <c r="C66" s="76">
        <v>1343.5</v>
      </c>
      <c r="D66" s="76"/>
      <c r="E66" s="76">
        <v>50</v>
      </c>
      <c r="F66" s="76"/>
      <c r="G66" s="75">
        <f t="shared" si="25"/>
        <v>1343.5</v>
      </c>
      <c r="H66" s="76">
        <v>13.435</v>
      </c>
      <c r="I66" s="76"/>
      <c r="J66" s="76"/>
      <c r="K66" s="76"/>
      <c r="L66" s="76">
        <v>76.3</v>
      </c>
      <c r="M66" s="76">
        <v>300</v>
      </c>
      <c r="N66" s="75">
        <f t="shared" si="26"/>
        <v>1003.7650000000001</v>
      </c>
      <c r="O66" s="85">
        <v>44307</v>
      </c>
      <c r="P66" s="159" t="s">
        <v>42</v>
      </c>
      <c r="Q66" s="115" t="s">
        <v>132</v>
      </c>
    </row>
    <row r="67" spans="1:17" x14ac:dyDescent="0.2">
      <c r="A67" s="68" t="s">
        <v>31</v>
      </c>
      <c r="B67" s="69" t="s">
        <v>72</v>
      </c>
      <c r="C67" s="76">
        <v>1300</v>
      </c>
      <c r="D67" s="76">
        <v>0</v>
      </c>
      <c r="E67" s="76">
        <v>50</v>
      </c>
      <c r="F67" s="76"/>
      <c r="G67" s="75">
        <f t="shared" si="25"/>
        <v>1300</v>
      </c>
      <c r="H67" s="76">
        <v>13</v>
      </c>
      <c r="I67" s="76"/>
      <c r="J67" s="76"/>
      <c r="K67" s="76"/>
      <c r="L67" s="76">
        <v>67.78</v>
      </c>
      <c r="M67" s="76"/>
      <c r="N67" s="75">
        <f t="shared" si="26"/>
        <v>1269.22</v>
      </c>
      <c r="O67" s="85">
        <v>44307</v>
      </c>
      <c r="P67" s="159" t="s">
        <v>42</v>
      </c>
      <c r="Q67" s="115" t="s">
        <v>132</v>
      </c>
    </row>
    <row r="68" spans="1:17" x14ac:dyDescent="0.2">
      <c r="A68" s="68" t="s">
        <v>69</v>
      </c>
      <c r="B68" s="69" t="s">
        <v>73</v>
      </c>
      <c r="C68" s="76">
        <v>1000</v>
      </c>
      <c r="D68" s="76"/>
      <c r="E68" s="76"/>
      <c r="F68" s="76"/>
      <c r="G68" s="75">
        <f t="shared" si="25"/>
        <v>1000</v>
      </c>
      <c r="H68" s="76">
        <v>10</v>
      </c>
      <c r="I68" s="76"/>
      <c r="J68" s="76"/>
      <c r="K68" s="76"/>
      <c r="L68" s="76"/>
      <c r="M68" s="76"/>
      <c r="N68" s="75">
        <f t="shared" si="26"/>
        <v>990</v>
      </c>
      <c r="O68" s="85">
        <v>44307</v>
      </c>
      <c r="P68" s="159" t="s">
        <v>42</v>
      </c>
      <c r="Q68" s="115" t="s">
        <v>132</v>
      </c>
    </row>
    <row r="69" spans="1:17" x14ac:dyDescent="0.2">
      <c r="A69" s="68" t="s">
        <v>79</v>
      </c>
      <c r="B69" s="69" t="s">
        <v>91</v>
      </c>
      <c r="C69" s="76">
        <v>1500</v>
      </c>
      <c r="D69" s="76"/>
      <c r="E69" s="76"/>
      <c r="F69" s="76"/>
      <c r="G69" s="75">
        <f t="shared" si="25"/>
        <v>1500</v>
      </c>
      <c r="H69" s="76">
        <v>15</v>
      </c>
      <c r="I69" s="76"/>
      <c r="J69" s="76"/>
      <c r="K69" s="76"/>
      <c r="L69" s="76"/>
      <c r="M69" s="76"/>
      <c r="N69" s="75">
        <f t="shared" si="26"/>
        <v>1485</v>
      </c>
      <c r="O69" s="85">
        <v>44307</v>
      </c>
      <c r="P69" s="159" t="s">
        <v>42</v>
      </c>
      <c r="Q69" s="115" t="s">
        <v>132</v>
      </c>
    </row>
    <row r="70" spans="1:17" ht="13.5" thickBot="1" x14ac:dyDescent="0.25">
      <c r="A70" s="68" t="s">
        <v>101</v>
      </c>
      <c r="B70" s="69" t="s">
        <v>102</v>
      </c>
      <c r="C70" s="76">
        <v>250</v>
      </c>
      <c r="D70" s="76"/>
      <c r="E70" s="76"/>
      <c r="F70" s="76"/>
      <c r="G70" s="75">
        <f t="shared" ref="G70" si="27">C70+D70+F70</f>
        <v>250</v>
      </c>
      <c r="H70" s="76">
        <v>2.5</v>
      </c>
      <c r="I70" s="76"/>
      <c r="J70" s="76"/>
      <c r="K70" s="76"/>
      <c r="L70" s="76"/>
      <c r="M70" s="76"/>
      <c r="N70" s="75">
        <f t="shared" ref="N70" si="28">C70+D70+E70-H70-I70-J70-K70-L70-M70</f>
        <v>247.5</v>
      </c>
      <c r="O70" s="85">
        <v>44307</v>
      </c>
      <c r="P70" s="159" t="s">
        <v>42</v>
      </c>
      <c r="Q70" s="115" t="s">
        <v>132</v>
      </c>
    </row>
    <row r="71" spans="1:17" s="81" customFormat="1" ht="13.5" thickBot="1" x14ac:dyDescent="0.25">
      <c r="A71" s="277" t="s">
        <v>0</v>
      </c>
      <c r="B71" s="278"/>
      <c r="C71" s="101">
        <f t="shared" ref="C71:N71" si="29">SUM(C64:C70)</f>
        <v>10383.4</v>
      </c>
      <c r="D71" s="102">
        <f t="shared" si="29"/>
        <v>0</v>
      </c>
      <c r="E71" s="102">
        <f t="shared" si="29"/>
        <v>640</v>
      </c>
      <c r="F71" s="102">
        <f t="shared" si="29"/>
        <v>624</v>
      </c>
      <c r="G71" s="102">
        <f t="shared" si="29"/>
        <v>11007.4</v>
      </c>
      <c r="H71" s="102">
        <f t="shared" si="29"/>
        <v>101.35</v>
      </c>
      <c r="I71" s="102">
        <f t="shared" si="29"/>
        <v>559</v>
      </c>
      <c r="J71" s="102">
        <f t="shared" si="29"/>
        <v>-159.5</v>
      </c>
      <c r="K71" s="102">
        <f t="shared" si="29"/>
        <v>624</v>
      </c>
      <c r="L71" s="102">
        <f t="shared" si="29"/>
        <v>402.23</v>
      </c>
      <c r="M71" s="102">
        <f t="shared" si="29"/>
        <v>1625</v>
      </c>
      <c r="N71" s="162">
        <f t="shared" si="29"/>
        <v>7871.32</v>
      </c>
      <c r="O71" s="262" t="s">
        <v>0</v>
      </c>
      <c r="P71" s="263"/>
      <c r="Q71" s="116"/>
    </row>
    <row r="72" spans="1:17" x14ac:dyDescent="0.2">
      <c r="A72" s="70" t="s">
        <v>25</v>
      </c>
      <c r="B72" s="71" t="s">
        <v>62</v>
      </c>
      <c r="C72" s="76">
        <v>3966.4</v>
      </c>
      <c r="D72" s="76"/>
      <c r="E72" s="76">
        <v>490</v>
      </c>
      <c r="F72" s="76">
        <v>624</v>
      </c>
      <c r="G72" s="75">
        <f t="shared" ref="G72:G78" si="30">C72+D72+F72</f>
        <v>4590.3999999999996</v>
      </c>
      <c r="H72" s="76">
        <v>37.18</v>
      </c>
      <c r="I72" s="76">
        <v>559</v>
      </c>
      <c r="J72" s="76">
        <v>-159.5</v>
      </c>
      <c r="K72" s="76">
        <v>624</v>
      </c>
      <c r="L72" s="76">
        <v>200.01</v>
      </c>
      <c r="M72" s="76">
        <v>1125</v>
      </c>
      <c r="N72" s="75">
        <f t="shared" ref="N72" si="31">C72+D72+E72-H72-I72-J72-K72-L72-M72</f>
        <v>2070.7099999999991</v>
      </c>
      <c r="O72" s="86">
        <v>44314</v>
      </c>
      <c r="P72" s="105" t="s">
        <v>43</v>
      </c>
      <c r="Q72" s="115" t="s">
        <v>132</v>
      </c>
    </row>
    <row r="73" spans="1:17" x14ac:dyDescent="0.2">
      <c r="A73" s="68" t="s">
        <v>26</v>
      </c>
      <c r="B73" s="69" t="s">
        <v>70</v>
      </c>
      <c r="C73" s="76">
        <v>1023.5</v>
      </c>
      <c r="D73" s="76"/>
      <c r="E73" s="76">
        <v>50</v>
      </c>
      <c r="F73" s="76"/>
      <c r="G73" s="75">
        <f t="shared" si="30"/>
        <v>1023.5</v>
      </c>
      <c r="H73" s="76">
        <v>10.234999999999999</v>
      </c>
      <c r="I73" s="76"/>
      <c r="J73" s="76"/>
      <c r="K73" s="76"/>
      <c r="L73" s="76">
        <v>58.14</v>
      </c>
      <c r="M73" s="76">
        <v>0</v>
      </c>
      <c r="N73" s="75">
        <f t="shared" si="17"/>
        <v>1005.1250000000001</v>
      </c>
      <c r="O73" s="86">
        <v>44314</v>
      </c>
      <c r="P73" s="105" t="s">
        <v>43</v>
      </c>
      <c r="Q73" s="115" t="s">
        <v>132</v>
      </c>
    </row>
    <row r="74" spans="1:17" x14ac:dyDescent="0.2">
      <c r="A74" s="68" t="s">
        <v>3</v>
      </c>
      <c r="B74" s="69" t="s">
        <v>71</v>
      </c>
      <c r="C74" s="76">
        <v>1343.5</v>
      </c>
      <c r="D74" s="76"/>
      <c r="E74" s="76">
        <v>50</v>
      </c>
      <c r="F74" s="76"/>
      <c r="G74" s="75">
        <f t="shared" si="30"/>
        <v>1343.5</v>
      </c>
      <c r="H74" s="76">
        <v>13.435</v>
      </c>
      <c r="I74" s="76"/>
      <c r="J74" s="76"/>
      <c r="K74" s="76"/>
      <c r="L74" s="76">
        <v>76.3</v>
      </c>
      <c r="M74" s="76">
        <v>300</v>
      </c>
      <c r="N74" s="75">
        <f t="shared" si="17"/>
        <v>1003.7650000000001</v>
      </c>
      <c r="O74" s="86">
        <v>44314</v>
      </c>
      <c r="P74" s="105" t="s">
        <v>43</v>
      </c>
      <c r="Q74" s="115" t="s">
        <v>132</v>
      </c>
    </row>
    <row r="75" spans="1:17" x14ac:dyDescent="0.2">
      <c r="A75" s="68" t="s">
        <v>31</v>
      </c>
      <c r="B75" s="69" t="s">
        <v>72</v>
      </c>
      <c r="C75" s="76">
        <v>1300</v>
      </c>
      <c r="D75" s="76">
        <v>0</v>
      </c>
      <c r="E75" s="76">
        <v>50</v>
      </c>
      <c r="F75" s="76"/>
      <c r="G75" s="75">
        <f t="shared" si="30"/>
        <v>1300</v>
      </c>
      <c r="H75" s="76">
        <v>13</v>
      </c>
      <c r="I75" s="76"/>
      <c r="J75" s="76"/>
      <c r="K75" s="76"/>
      <c r="L75" s="76">
        <v>67.78</v>
      </c>
      <c r="M75" s="76"/>
      <c r="N75" s="75">
        <f t="shared" si="17"/>
        <v>1269.22</v>
      </c>
      <c r="O75" s="86">
        <v>44314</v>
      </c>
      <c r="P75" s="105" t="s">
        <v>43</v>
      </c>
      <c r="Q75" s="115" t="s">
        <v>132</v>
      </c>
    </row>
    <row r="76" spans="1:17" x14ac:dyDescent="0.2">
      <c r="A76" s="68" t="s">
        <v>69</v>
      </c>
      <c r="B76" s="69" t="s">
        <v>73</v>
      </c>
      <c r="C76" s="76">
        <v>1000</v>
      </c>
      <c r="D76" s="76"/>
      <c r="E76" s="76"/>
      <c r="F76" s="76"/>
      <c r="G76" s="75">
        <f t="shared" si="30"/>
        <v>1000</v>
      </c>
      <c r="H76" s="76">
        <v>10</v>
      </c>
      <c r="I76" s="76"/>
      <c r="J76" s="76"/>
      <c r="K76" s="76"/>
      <c r="L76" s="76"/>
      <c r="M76" s="76"/>
      <c r="N76" s="75">
        <f t="shared" si="17"/>
        <v>990</v>
      </c>
      <c r="O76" s="86">
        <v>44314</v>
      </c>
      <c r="P76" s="105" t="s">
        <v>43</v>
      </c>
      <c r="Q76" s="115" t="s">
        <v>132</v>
      </c>
    </row>
    <row r="77" spans="1:17" x14ac:dyDescent="0.2">
      <c r="A77" s="68" t="s">
        <v>79</v>
      </c>
      <c r="B77" s="69" t="s">
        <v>91</v>
      </c>
      <c r="C77" s="76">
        <v>1500</v>
      </c>
      <c r="D77" s="76">
        <v>281.25</v>
      </c>
      <c r="E77" s="76"/>
      <c r="F77" s="76"/>
      <c r="G77" s="75">
        <f t="shared" si="30"/>
        <v>1781.25</v>
      </c>
      <c r="H77" s="76">
        <v>17.8125</v>
      </c>
      <c r="I77" s="76"/>
      <c r="J77" s="76"/>
      <c r="K77" s="76"/>
      <c r="L77" s="76"/>
      <c r="M77" s="76"/>
      <c r="N77" s="75">
        <f t="shared" ref="N77" si="32">C77+D77+E77-H77-I77-J77-K77-L77-M77</f>
        <v>1763.4375</v>
      </c>
      <c r="O77" s="86">
        <v>44314</v>
      </c>
      <c r="P77" s="105" t="s">
        <v>43</v>
      </c>
      <c r="Q77" s="115" t="s">
        <v>132</v>
      </c>
    </row>
    <row r="78" spans="1:17" ht="13.5" thickBot="1" x14ac:dyDescent="0.25">
      <c r="A78" s="68" t="s">
        <v>101</v>
      </c>
      <c r="B78" s="69" t="s">
        <v>102</v>
      </c>
      <c r="C78" s="76">
        <v>1250</v>
      </c>
      <c r="D78" s="76"/>
      <c r="E78" s="76"/>
      <c r="F78" s="76"/>
      <c r="G78" s="75">
        <f t="shared" si="30"/>
        <v>1250</v>
      </c>
      <c r="H78" s="76">
        <v>12.5</v>
      </c>
      <c r="I78" s="76"/>
      <c r="J78" s="76"/>
      <c r="K78" s="76"/>
      <c r="L78" s="76"/>
      <c r="M78" s="76"/>
      <c r="N78" s="75">
        <f t="shared" si="17"/>
        <v>1237.5</v>
      </c>
      <c r="O78" s="86">
        <v>44314</v>
      </c>
      <c r="P78" s="105" t="s">
        <v>43</v>
      </c>
      <c r="Q78" s="115" t="s">
        <v>132</v>
      </c>
    </row>
    <row r="79" spans="1:17" s="81" customFormat="1" ht="13.5" thickBot="1" x14ac:dyDescent="0.25">
      <c r="A79" s="277" t="s">
        <v>0</v>
      </c>
      <c r="B79" s="278"/>
      <c r="C79" s="101">
        <f t="shared" ref="C79:N79" si="33">SUM(C72:C78)</f>
        <v>11383.4</v>
      </c>
      <c r="D79" s="102">
        <f t="shared" si="33"/>
        <v>281.25</v>
      </c>
      <c r="E79" s="102">
        <f t="shared" si="33"/>
        <v>640</v>
      </c>
      <c r="F79" s="102">
        <f t="shared" si="33"/>
        <v>624</v>
      </c>
      <c r="G79" s="102">
        <f t="shared" si="33"/>
        <v>12288.65</v>
      </c>
      <c r="H79" s="102">
        <f t="shared" si="33"/>
        <v>114.16249999999999</v>
      </c>
      <c r="I79" s="102">
        <f t="shared" si="33"/>
        <v>559</v>
      </c>
      <c r="J79" s="102">
        <f t="shared" si="33"/>
        <v>-159.5</v>
      </c>
      <c r="K79" s="102">
        <f t="shared" si="33"/>
        <v>624</v>
      </c>
      <c r="L79" s="102">
        <f t="shared" si="33"/>
        <v>402.23</v>
      </c>
      <c r="M79" s="102">
        <f t="shared" si="33"/>
        <v>1425</v>
      </c>
      <c r="N79" s="162">
        <f t="shared" si="33"/>
        <v>9339.7574999999997</v>
      </c>
      <c r="O79" s="262" t="s">
        <v>0</v>
      </c>
      <c r="P79" s="263"/>
      <c r="Q79" s="116"/>
    </row>
    <row r="80" spans="1:17" s="120" customFormat="1" ht="13.5" thickBot="1" x14ac:dyDescent="0.25">
      <c r="A80" s="264" t="s">
        <v>88</v>
      </c>
      <c r="B80" s="265"/>
      <c r="C80" s="137">
        <f t="shared" ref="C80:N80" si="34">C56+C63+C71+C79</f>
        <v>42033.599999999999</v>
      </c>
      <c r="D80" s="137">
        <f t="shared" si="34"/>
        <v>281.25</v>
      </c>
      <c r="E80" s="137">
        <f t="shared" si="34"/>
        <v>2560</v>
      </c>
      <c r="F80" s="137">
        <f t="shared" si="34"/>
        <v>2496</v>
      </c>
      <c r="G80" s="137">
        <f t="shared" si="34"/>
        <v>44810.85</v>
      </c>
      <c r="H80" s="137">
        <f t="shared" si="34"/>
        <v>413.21249999999998</v>
      </c>
      <c r="I80" s="137">
        <f t="shared" si="34"/>
        <v>2236</v>
      </c>
      <c r="J80" s="137">
        <f t="shared" si="34"/>
        <v>-638</v>
      </c>
      <c r="K80" s="137">
        <f t="shared" si="34"/>
        <v>2496</v>
      </c>
      <c r="L80" s="137">
        <f t="shared" si="34"/>
        <v>1608.92</v>
      </c>
      <c r="M80" s="137">
        <f t="shared" si="34"/>
        <v>6100</v>
      </c>
      <c r="N80" s="137">
        <f t="shared" si="34"/>
        <v>32658.717499999999</v>
      </c>
      <c r="O80" s="124"/>
      <c r="P80" s="124"/>
      <c r="Q80" s="119"/>
    </row>
    <row r="81" spans="1:17" s="142" customFormat="1" x14ac:dyDescent="0.2">
      <c r="A81" s="139" t="s">
        <v>8</v>
      </c>
      <c r="B81" s="145" t="s">
        <v>96</v>
      </c>
      <c r="C81" s="140">
        <v>13331</v>
      </c>
      <c r="D81" s="140"/>
      <c r="E81" s="140"/>
      <c r="F81" s="140">
        <v>5624</v>
      </c>
      <c r="G81" s="75">
        <f t="shared" ref="G81:G83" si="35">C81+D81+F81</f>
        <v>18955</v>
      </c>
      <c r="H81" s="140"/>
      <c r="I81" s="140">
        <v>2184</v>
      </c>
      <c r="J81" s="140">
        <v>-853</v>
      </c>
      <c r="K81" s="140"/>
      <c r="L81" s="140"/>
      <c r="M81" s="140"/>
      <c r="N81" s="75">
        <f t="shared" si="17"/>
        <v>12000</v>
      </c>
      <c r="O81" s="166"/>
      <c r="P81" s="149"/>
      <c r="Q81" s="141"/>
    </row>
    <row r="82" spans="1:17" s="142" customFormat="1" x14ac:dyDescent="0.2">
      <c r="A82" s="139" t="s">
        <v>27</v>
      </c>
      <c r="B82" s="145" t="s">
        <v>97</v>
      </c>
      <c r="C82" s="143">
        <v>13546</v>
      </c>
      <c r="D82" s="143"/>
      <c r="E82" s="143"/>
      <c r="F82" s="143">
        <v>5409</v>
      </c>
      <c r="G82" s="75">
        <f t="shared" si="35"/>
        <v>18955</v>
      </c>
      <c r="H82" s="143"/>
      <c r="I82" s="143">
        <v>2184</v>
      </c>
      <c r="J82" s="143">
        <v>-638</v>
      </c>
      <c r="K82" s="143"/>
      <c r="L82" s="143"/>
      <c r="M82" s="143"/>
      <c r="N82" s="75">
        <f t="shared" si="17"/>
        <v>12000</v>
      </c>
      <c r="O82" s="148"/>
      <c r="P82" s="149"/>
      <c r="Q82" s="141"/>
    </row>
    <row r="83" spans="1:17" s="142" customFormat="1" ht="13.5" thickBot="1" x14ac:dyDescent="0.25">
      <c r="A83" s="139" t="s">
        <v>6</v>
      </c>
      <c r="B83" s="145" t="s">
        <v>98</v>
      </c>
      <c r="C83" s="144"/>
      <c r="D83" s="144"/>
      <c r="E83" s="144"/>
      <c r="F83" s="144">
        <v>6672</v>
      </c>
      <c r="G83" s="75">
        <f t="shared" si="35"/>
        <v>6672</v>
      </c>
      <c r="H83" s="144"/>
      <c r="I83" s="144">
        <v>0</v>
      </c>
      <c r="J83" s="144"/>
      <c r="K83" s="144">
        <v>6672</v>
      </c>
      <c r="L83" s="144"/>
      <c r="M83" s="144"/>
      <c r="N83" s="75">
        <f>C83+D83+E83+F83-H83-I83-J83-K83-L83-M83</f>
        <v>0</v>
      </c>
      <c r="O83" s="148"/>
      <c r="P83" s="149"/>
      <c r="Q83" s="141"/>
    </row>
    <row r="84" spans="1:17" s="114" customFormat="1" ht="13.5" thickBot="1" x14ac:dyDescent="0.25">
      <c r="A84" s="232" t="s">
        <v>89</v>
      </c>
      <c r="B84" s="233"/>
      <c r="C84" s="138">
        <f>SUM(C81:C83)</f>
        <v>26877</v>
      </c>
      <c r="D84" s="138">
        <f t="shared" ref="D84:N84" si="36">SUM(D81:D83)</f>
        <v>0</v>
      </c>
      <c r="E84" s="138">
        <f t="shared" si="36"/>
        <v>0</v>
      </c>
      <c r="F84" s="138">
        <f t="shared" si="36"/>
        <v>17705</v>
      </c>
      <c r="G84" s="138">
        <f t="shared" si="36"/>
        <v>44582</v>
      </c>
      <c r="H84" s="138">
        <f t="shared" si="36"/>
        <v>0</v>
      </c>
      <c r="I84" s="138">
        <f t="shared" si="36"/>
        <v>4368</v>
      </c>
      <c r="J84" s="138">
        <f t="shared" si="36"/>
        <v>-1491</v>
      </c>
      <c r="K84" s="138">
        <f t="shared" si="36"/>
        <v>6672</v>
      </c>
      <c r="L84" s="138">
        <f t="shared" si="36"/>
        <v>0</v>
      </c>
      <c r="M84" s="138">
        <f t="shared" si="36"/>
        <v>0</v>
      </c>
      <c r="N84" s="138">
        <f t="shared" si="36"/>
        <v>24000</v>
      </c>
      <c r="O84" s="154"/>
      <c r="P84" s="113"/>
      <c r="Q84" s="117"/>
    </row>
    <row r="85" spans="1:17" s="114" customFormat="1" ht="13.5" thickBot="1" x14ac:dyDescent="0.25">
      <c r="A85" s="234" t="s">
        <v>90</v>
      </c>
      <c r="B85" s="234"/>
      <c r="C85" s="121"/>
      <c r="D85" s="121"/>
      <c r="E85" s="121"/>
      <c r="F85" s="121"/>
      <c r="G85" s="121"/>
      <c r="H85" s="127">
        <f>(H80+H84)*2</f>
        <v>826.42499999999995</v>
      </c>
      <c r="I85" s="125">
        <f>I80+I84</f>
        <v>6604</v>
      </c>
      <c r="J85" s="128">
        <f>J80+J84</f>
        <v>-2129</v>
      </c>
      <c r="K85" s="121"/>
      <c r="L85" s="121"/>
      <c r="M85" s="121"/>
      <c r="N85" s="121">
        <f>9000+11000+12000</f>
        <v>32000</v>
      </c>
      <c r="O85" s="113"/>
      <c r="P85" s="113"/>
      <c r="Q85" s="123"/>
    </row>
    <row r="86" spans="1:17" s="122" customFormat="1" ht="13.5" thickBot="1" x14ac:dyDescent="0.25">
      <c r="A86" s="112"/>
      <c r="B86" s="112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13"/>
      <c r="P86" s="113"/>
      <c r="Q86" s="112"/>
    </row>
    <row r="87" spans="1:17" s="66" customFormat="1" ht="13.5" thickBot="1" x14ac:dyDescent="0.25">
      <c r="A87" s="270" t="s">
        <v>134</v>
      </c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2"/>
    </row>
    <row r="88" spans="1:17" s="66" customFormat="1" ht="13.5" thickBot="1" x14ac:dyDescent="0.25">
      <c r="A88" s="72" t="s">
        <v>63</v>
      </c>
      <c r="B88" s="73" t="s">
        <v>1</v>
      </c>
      <c r="C88" s="74" t="s">
        <v>55</v>
      </c>
      <c r="D88" s="74" t="s">
        <v>56</v>
      </c>
      <c r="E88" s="74" t="s">
        <v>67</v>
      </c>
      <c r="F88" s="74" t="s">
        <v>61</v>
      </c>
      <c r="G88" s="74" t="s">
        <v>74</v>
      </c>
      <c r="H88" s="74" t="s">
        <v>58</v>
      </c>
      <c r="I88" s="74" t="s">
        <v>59</v>
      </c>
      <c r="J88" s="74" t="s">
        <v>66</v>
      </c>
      <c r="K88" s="74" t="s">
        <v>61</v>
      </c>
      <c r="L88" s="74" t="s">
        <v>57</v>
      </c>
      <c r="M88" s="74" t="s">
        <v>60</v>
      </c>
      <c r="N88" s="74" t="s">
        <v>2</v>
      </c>
      <c r="O88" s="79" t="s">
        <v>65</v>
      </c>
      <c r="P88" s="80" t="s">
        <v>68</v>
      </c>
      <c r="Q88" s="118" t="s">
        <v>87</v>
      </c>
    </row>
    <row r="89" spans="1:17" x14ac:dyDescent="0.2">
      <c r="A89" s="70" t="s">
        <v>25</v>
      </c>
      <c r="B89" s="71" t="s">
        <v>62</v>
      </c>
      <c r="C89" s="76">
        <v>3966.4</v>
      </c>
      <c r="D89" s="76"/>
      <c r="E89" s="76">
        <v>490</v>
      </c>
      <c r="F89" s="76">
        <v>624</v>
      </c>
      <c r="G89" s="75">
        <f t="shared" ref="G89:G95" si="37">C89+D89+F89</f>
        <v>4590.3999999999996</v>
      </c>
      <c r="H89" s="76">
        <v>37.18</v>
      </c>
      <c r="I89" s="76">
        <v>559</v>
      </c>
      <c r="J89" s="76">
        <v>-159.5</v>
      </c>
      <c r="K89" s="76">
        <v>624</v>
      </c>
      <c r="L89" s="76">
        <v>200.01</v>
      </c>
      <c r="M89" s="76">
        <v>1125</v>
      </c>
      <c r="N89" s="75">
        <f t="shared" si="17"/>
        <v>2070.7099999999991</v>
      </c>
      <c r="O89" s="86">
        <v>44321</v>
      </c>
      <c r="P89" s="108" t="s">
        <v>44</v>
      </c>
      <c r="Q89" s="115" t="s">
        <v>134</v>
      </c>
    </row>
    <row r="90" spans="1:17" x14ac:dyDescent="0.2">
      <c r="A90" s="68" t="s">
        <v>26</v>
      </c>
      <c r="B90" s="69" t="s">
        <v>70</v>
      </c>
      <c r="C90" s="76">
        <v>1023.5</v>
      </c>
      <c r="D90" s="76"/>
      <c r="E90" s="76">
        <v>50</v>
      </c>
      <c r="F90" s="76"/>
      <c r="G90" s="75">
        <f t="shared" si="37"/>
        <v>1023.5</v>
      </c>
      <c r="H90" s="76">
        <v>10.234999999999999</v>
      </c>
      <c r="I90" s="76"/>
      <c r="J90" s="76"/>
      <c r="K90" s="76"/>
      <c r="L90" s="76">
        <v>58.14</v>
      </c>
      <c r="M90" s="76">
        <v>200</v>
      </c>
      <c r="N90" s="75">
        <f t="shared" ref="N90:N123" si="38">C90+D90+E90-H90-I90-J90-K90-L90-M90</f>
        <v>805.12500000000011</v>
      </c>
      <c r="O90" s="86">
        <v>44321</v>
      </c>
      <c r="P90" s="108" t="s">
        <v>44</v>
      </c>
      <c r="Q90" s="115" t="s">
        <v>134</v>
      </c>
    </row>
    <row r="91" spans="1:17" x14ac:dyDescent="0.2">
      <c r="A91" s="68" t="s">
        <v>3</v>
      </c>
      <c r="B91" s="69" t="s">
        <v>71</v>
      </c>
      <c r="C91" s="76">
        <v>1343.5</v>
      </c>
      <c r="D91" s="76"/>
      <c r="E91" s="76">
        <v>50</v>
      </c>
      <c r="F91" s="76"/>
      <c r="G91" s="75">
        <f t="shared" si="37"/>
        <v>1343.5</v>
      </c>
      <c r="H91" s="76">
        <v>13.435</v>
      </c>
      <c r="I91" s="76"/>
      <c r="J91" s="76"/>
      <c r="K91" s="76"/>
      <c r="L91" s="76">
        <v>76.3</v>
      </c>
      <c r="M91" s="76">
        <v>300</v>
      </c>
      <c r="N91" s="75">
        <f t="shared" si="38"/>
        <v>1003.7650000000001</v>
      </c>
      <c r="O91" s="86">
        <v>44321</v>
      </c>
      <c r="P91" s="108" t="s">
        <v>44</v>
      </c>
      <c r="Q91" s="115" t="s">
        <v>134</v>
      </c>
    </row>
    <row r="92" spans="1:17" x14ac:dyDescent="0.2">
      <c r="A92" s="68" t="s">
        <v>31</v>
      </c>
      <c r="B92" s="69" t="s">
        <v>72</v>
      </c>
      <c r="C92" s="76">
        <v>1300</v>
      </c>
      <c r="D92" s="76">
        <v>0</v>
      </c>
      <c r="E92" s="76">
        <v>50</v>
      </c>
      <c r="F92" s="76"/>
      <c r="G92" s="75">
        <f t="shared" si="37"/>
        <v>1300</v>
      </c>
      <c r="H92" s="76">
        <v>13</v>
      </c>
      <c r="I92" s="76"/>
      <c r="J92" s="76"/>
      <c r="K92" s="76"/>
      <c r="L92" s="76">
        <v>67.78</v>
      </c>
      <c r="M92" s="76"/>
      <c r="N92" s="75">
        <f t="shared" si="38"/>
        <v>1269.22</v>
      </c>
      <c r="O92" s="86">
        <v>44321</v>
      </c>
      <c r="P92" s="108" t="s">
        <v>44</v>
      </c>
      <c r="Q92" s="115" t="s">
        <v>134</v>
      </c>
    </row>
    <row r="93" spans="1:17" x14ac:dyDescent="0.2">
      <c r="A93" s="68" t="s">
        <v>69</v>
      </c>
      <c r="B93" s="69" t="s">
        <v>73</v>
      </c>
      <c r="C93" s="76">
        <v>1000</v>
      </c>
      <c r="D93" s="76"/>
      <c r="E93" s="76"/>
      <c r="F93" s="76"/>
      <c r="G93" s="75">
        <f t="shared" si="37"/>
        <v>1000</v>
      </c>
      <c r="H93" s="76">
        <v>10</v>
      </c>
      <c r="I93" s="76"/>
      <c r="J93" s="76"/>
      <c r="K93" s="76"/>
      <c r="L93" s="76"/>
      <c r="M93" s="76"/>
      <c r="N93" s="75">
        <f t="shared" si="38"/>
        <v>990</v>
      </c>
      <c r="O93" s="86">
        <v>44321</v>
      </c>
      <c r="P93" s="108" t="s">
        <v>44</v>
      </c>
      <c r="Q93" s="115" t="s">
        <v>134</v>
      </c>
    </row>
    <row r="94" spans="1:17" x14ac:dyDescent="0.2">
      <c r="A94" s="68" t="s">
        <v>79</v>
      </c>
      <c r="B94" s="69" t="s">
        <v>91</v>
      </c>
      <c r="C94" s="76">
        <v>1500</v>
      </c>
      <c r="D94" s="76"/>
      <c r="E94" s="76"/>
      <c r="F94" s="76"/>
      <c r="G94" s="75">
        <f t="shared" si="37"/>
        <v>1500</v>
      </c>
      <c r="H94" s="76">
        <v>15</v>
      </c>
      <c r="I94" s="76"/>
      <c r="J94" s="76"/>
      <c r="K94" s="76"/>
      <c r="L94" s="76"/>
      <c r="M94" s="76"/>
      <c r="N94" s="75">
        <f t="shared" ref="N94" si="39">C94+D94+E94-H94-I94-J94-K94-L94-M94</f>
        <v>1485</v>
      </c>
      <c r="O94" s="86">
        <v>44321</v>
      </c>
      <c r="P94" s="108" t="s">
        <v>44</v>
      </c>
      <c r="Q94" s="115" t="s">
        <v>134</v>
      </c>
    </row>
    <row r="95" spans="1:17" ht="13.5" thickBot="1" x14ac:dyDescent="0.25">
      <c r="A95" s="68" t="s">
        <v>101</v>
      </c>
      <c r="B95" s="69" t="s">
        <v>102</v>
      </c>
      <c r="C95" s="76">
        <v>1250</v>
      </c>
      <c r="D95" s="76"/>
      <c r="E95" s="76"/>
      <c r="F95" s="76"/>
      <c r="G95" s="75">
        <f t="shared" si="37"/>
        <v>1250</v>
      </c>
      <c r="H95" s="76">
        <v>12.5</v>
      </c>
      <c r="I95" s="76"/>
      <c r="J95" s="76"/>
      <c r="K95" s="76"/>
      <c r="L95" s="76"/>
      <c r="M95" s="76"/>
      <c r="N95" s="75">
        <f t="shared" si="38"/>
        <v>1237.5</v>
      </c>
      <c r="O95" s="86">
        <v>44321</v>
      </c>
      <c r="P95" s="108" t="s">
        <v>44</v>
      </c>
      <c r="Q95" s="115" t="s">
        <v>134</v>
      </c>
    </row>
    <row r="96" spans="1:17" s="81" customFormat="1" ht="13.5" thickBot="1" x14ac:dyDescent="0.25">
      <c r="A96" s="239" t="s">
        <v>0</v>
      </c>
      <c r="B96" s="240"/>
      <c r="C96" s="93">
        <f t="shared" ref="C96:N96" si="40">SUM(C89:C95)</f>
        <v>11383.4</v>
      </c>
      <c r="D96" s="93">
        <f t="shared" si="40"/>
        <v>0</v>
      </c>
      <c r="E96" s="93">
        <f t="shared" si="40"/>
        <v>640</v>
      </c>
      <c r="F96" s="93">
        <f t="shared" si="40"/>
        <v>624</v>
      </c>
      <c r="G96" s="93">
        <f t="shared" si="40"/>
        <v>12007.4</v>
      </c>
      <c r="H96" s="93">
        <f t="shared" si="40"/>
        <v>111.35</v>
      </c>
      <c r="I96" s="93">
        <f t="shared" si="40"/>
        <v>559</v>
      </c>
      <c r="J96" s="93">
        <f t="shared" si="40"/>
        <v>-159.5</v>
      </c>
      <c r="K96" s="93">
        <f t="shared" si="40"/>
        <v>624</v>
      </c>
      <c r="L96" s="93">
        <f>SUM(L89:L95)</f>
        <v>402.23</v>
      </c>
      <c r="M96" s="93">
        <f t="shared" si="40"/>
        <v>1625</v>
      </c>
      <c r="N96" s="93">
        <f t="shared" si="40"/>
        <v>8861.32</v>
      </c>
      <c r="O96" s="241" t="s">
        <v>0</v>
      </c>
      <c r="P96" s="242"/>
      <c r="Q96" s="115"/>
    </row>
    <row r="97" spans="1:17" x14ac:dyDescent="0.2">
      <c r="A97" s="70" t="s">
        <v>25</v>
      </c>
      <c r="B97" s="71" t="s">
        <v>62</v>
      </c>
      <c r="C97" s="76">
        <v>3966.4</v>
      </c>
      <c r="D97" s="76"/>
      <c r="E97" s="76">
        <v>490</v>
      </c>
      <c r="F97" s="76">
        <v>624</v>
      </c>
      <c r="G97" s="75">
        <f t="shared" ref="G97:G103" si="41">C97+D97+F97</f>
        <v>4590.3999999999996</v>
      </c>
      <c r="H97" s="76">
        <v>37.18</v>
      </c>
      <c r="I97" s="76">
        <v>559</v>
      </c>
      <c r="J97" s="76">
        <v>-159.5</v>
      </c>
      <c r="K97" s="76">
        <v>624</v>
      </c>
      <c r="L97" s="76">
        <v>200.01</v>
      </c>
      <c r="M97" s="76">
        <v>1125</v>
      </c>
      <c r="N97" s="75">
        <f t="shared" si="38"/>
        <v>2070.7099999999991</v>
      </c>
      <c r="O97" s="86">
        <v>44328</v>
      </c>
      <c r="P97" s="110" t="s">
        <v>45</v>
      </c>
      <c r="Q97" s="115" t="s">
        <v>134</v>
      </c>
    </row>
    <row r="98" spans="1:17" x14ac:dyDescent="0.2">
      <c r="A98" s="68" t="s">
        <v>26</v>
      </c>
      <c r="B98" s="69" t="s">
        <v>70</v>
      </c>
      <c r="C98" s="76">
        <v>1023.5</v>
      </c>
      <c r="D98" s="76"/>
      <c r="E98" s="76">
        <v>50</v>
      </c>
      <c r="F98" s="76"/>
      <c r="G98" s="75">
        <f t="shared" si="41"/>
        <v>1023.5</v>
      </c>
      <c r="H98" s="76">
        <v>10.234999999999999</v>
      </c>
      <c r="I98" s="76"/>
      <c r="J98" s="76"/>
      <c r="K98" s="76"/>
      <c r="L98" s="76">
        <v>58.14</v>
      </c>
      <c r="M98" s="76">
        <v>0</v>
      </c>
      <c r="N98" s="75">
        <f t="shared" si="38"/>
        <v>1005.1250000000001</v>
      </c>
      <c r="O98" s="86">
        <v>44328</v>
      </c>
      <c r="P98" s="110" t="s">
        <v>45</v>
      </c>
      <c r="Q98" s="115" t="s">
        <v>134</v>
      </c>
    </row>
    <row r="99" spans="1:17" x14ac:dyDescent="0.2">
      <c r="A99" s="68" t="s">
        <v>3</v>
      </c>
      <c r="B99" s="69" t="s">
        <v>71</v>
      </c>
      <c r="C99" s="76">
        <v>1343.5</v>
      </c>
      <c r="D99" s="76"/>
      <c r="E99" s="76">
        <v>50</v>
      </c>
      <c r="F99" s="76"/>
      <c r="G99" s="75">
        <f t="shared" si="41"/>
        <v>1343.5</v>
      </c>
      <c r="H99" s="76">
        <v>13.435</v>
      </c>
      <c r="I99" s="76"/>
      <c r="J99" s="76"/>
      <c r="K99" s="76"/>
      <c r="L99" s="76">
        <v>76.3</v>
      </c>
      <c r="M99" s="76">
        <v>300</v>
      </c>
      <c r="N99" s="75">
        <f t="shared" si="38"/>
        <v>1003.7650000000001</v>
      </c>
      <c r="O99" s="86">
        <v>44328</v>
      </c>
      <c r="P99" s="110" t="s">
        <v>45</v>
      </c>
      <c r="Q99" s="115" t="s">
        <v>134</v>
      </c>
    </row>
    <row r="100" spans="1:17" x14ac:dyDescent="0.2">
      <c r="A100" s="68" t="s">
        <v>31</v>
      </c>
      <c r="B100" s="69" t="s">
        <v>72</v>
      </c>
      <c r="C100" s="76">
        <v>1300</v>
      </c>
      <c r="D100" s="76">
        <v>0</v>
      </c>
      <c r="E100" s="76">
        <v>50</v>
      </c>
      <c r="F100" s="76"/>
      <c r="G100" s="75">
        <f t="shared" si="41"/>
        <v>1300</v>
      </c>
      <c r="H100" s="76">
        <v>13</v>
      </c>
      <c r="I100" s="76"/>
      <c r="J100" s="76"/>
      <c r="K100" s="76"/>
      <c r="L100" s="76">
        <v>67.78</v>
      </c>
      <c r="M100" s="76"/>
      <c r="N100" s="75">
        <f t="shared" si="38"/>
        <v>1269.22</v>
      </c>
      <c r="O100" s="86">
        <v>44328</v>
      </c>
      <c r="P100" s="110" t="s">
        <v>45</v>
      </c>
      <c r="Q100" s="115" t="s">
        <v>134</v>
      </c>
    </row>
    <row r="101" spans="1:17" x14ac:dyDescent="0.2">
      <c r="A101" s="68" t="s">
        <v>69</v>
      </c>
      <c r="B101" s="69" t="s">
        <v>73</v>
      </c>
      <c r="C101" s="76">
        <v>1000</v>
      </c>
      <c r="D101" s="76"/>
      <c r="E101" s="76"/>
      <c r="F101" s="76"/>
      <c r="G101" s="75">
        <f t="shared" si="41"/>
        <v>1000</v>
      </c>
      <c r="H101" s="76">
        <v>10</v>
      </c>
      <c r="I101" s="76"/>
      <c r="J101" s="76"/>
      <c r="K101" s="76"/>
      <c r="L101" s="76"/>
      <c r="M101" s="76"/>
      <c r="N101" s="75">
        <f t="shared" ref="N101:N103" si="42">C101+D101+E101-H101-I101-J101-K101-L101-M101</f>
        <v>990</v>
      </c>
      <c r="O101" s="86">
        <v>44328</v>
      </c>
      <c r="P101" s="110" t="s">
        <v>45</v>
      </c>
      <c r="Q101" s="115" t="s">
        <v>134</v>
      </c>
    </row>
    <row r="102" spans="1:17" x14ac:dyDescent="0.2">
      <c r="A102" s="68" t="s">
        <v>79</v>
      </c>
      <c r="B102" s="69" t="s">
        <v>91</v>
      </c>
      <c r="C102" s="76">
        <v>1500</v>
      </c>
      <c r="D102" s="76"/>
      <c r="E102" s="76"/>
      <c r="F102" s="76"/>
      <c r="G102" s="75">
        <f t="shared" si="41"/>
        <v>1500</v>
      </c>
      <c r="H102" s="76">
        <v>15</v>
      </c>
      <c r="I102" s="76"/>
      <c r="J102" s="76"/>
      <c r="K102" s="76"/>
      <c r="L102" s="76"/>
      <c r="M102" s="76"/>
      <c r="N102" s="75">
        <f t="shared" si="42"/>
        <v>1485</v>
      </c>
      <c r="O102" s="86">
        <v>44328</v>
      </c>
      <c r="P102" s="110" t="s">
        <v>45</v>
      </c>
      <c r="Q102" s="115" t="s">
        <v>134</v>
      </c>
    </row>
    <row r="103" spans="1:17" ht="13.5" thickBot="1" x14ac:dyDescent="0.25">
      <c r="A103" s="68" t="s">
        <v>101</v>
      </c>
      <c r="B103" s="69" t="s">
        <v>102</v>
      </c>
      <c r="C103" s="76">
        <v>1250</v>
      </c>
      <c r="D103" s="76"/>
      <c r="E103" s="76"/>
      <c r="F103" s="76"/>
      <c r="G103" s="75">
        <f t="shared" si="41"/>
        <v>1250</v>
      </c>
      <c r="H103" s="76">
        <v>12.5</v>
      </c>
      <c r="I103" s="76"/>
      <c r="J103" s="76"/>
      <c r="K103" s="76"/>
      <c r="L103" s="76"/>
      <c r="M103" s="76"/>
      <c r="N103" s="75">
        <f t="shared" si="42"/>
        <v>1237.5</v>
      </c>
      <c r="O103" s="86">
        <v>44328</v>
      </c>
      <c r="P103" s="110" t="s">
        <v>45</v>
      </c>
      <c r="Q103" s="115" t="s">
        <v>134</v>
      </c>
    </row>
    <row r="104" spans="1:17" s="81" customFormat="1" ht="13.5" thickBot="1" x14ac:dyDescent="0.25">
      <c r="A104" s="243" t="s">
        <v>0</v>
      </c>
      <c r="B104" s="244"/>
      <c r="C104" s="90">
        <f t="shared" ref="C104:N104" si="43">SUM(C97:C103)</f>
        <v>11383.4</v>
      </c>
      <c r="D104" s="90">
        <f t="shared" si="43"/>
        <v>0</v>
      </c>
      <c r="E104" s="90">
        <f t="shared" si="43"/>
        <v>640</v>
      </c>
      <c r="F104" s="90">
        <f t="shared" si="43"/>
        <v>624</v>
      </c>
      <c r="G104" s="90">
        <f t="shared" si="43"/>
        <v>12007.4</v>
      </c>
      <c r="H104" s="90">
        <f t="shared" si="43"/>
        <v>111.35</v>
      </c>
      <c r="I104" s="90">
        <f t="shared" si="43"/>
        <v>559</v>
      </c>
      <c r="J104" s="90">
        <f t="shared" si="43"/>
        <v>-159.5</v>
      </c>
      <c r="K104" s="90">
        <f t="shared" si="43"/>
        <v>624</v>
      </c>
      <c r="L104" s="90">
        <f t="shared" si="43"/>
        <v>402.23</v>
      </c>
      <c r="M104" s="90">
        <f t="shared" si="43"/>
        <v>1425</v>
      </c>
      <c r="N104" s="90">
        <f t="shared" si="43"/>
        <v>9061.32</v>
      </c>
      <c r="O104" s="245" t="s">
        <v>0</v>
      </c>
      <c r="P104" s="246"/>
      <c r="Q104" s="115"/>
    </row>
    <row r="105" spans="1:17" x14ac:dyDescent="0.2">
      <c r="A105" s="70" t="s">
        <v>25</v>
      </c>
      <c r="B105" s="71" t="s">
        <v>62</v>
      </c>
      <c r="C105" s="76">
        <v>3966.4</v>
      </c>
      <c r="D105" s="76"/>
      <c r="E105" s="76">
        <v>490</v>
      </c>
      <c r="F105" s="76">
        <v>624</v>
      </c>
      <c r="G105" s="75">
        <f t="shared" ref="G105:G111" si="44">C105+D105+F105</f>
        <v>4590.3999999999996</v>
      </c>
      <c r="H105" s="76">
        <v>37.18</v>
      </c>
      <c r="I105" s="76">
        <v>559</v>
      </c>
      <c r="J105" s="76">
        <v>-159.5</v>
      </c>
      <c r="K105" s="76">
        <v>624</v>
      </c>
      <c r="L105" s="76">
        <v>200.01</v>
      </c>
      <c r="M105" s="76">
        <v>1125</v>
      </c>
      <c r="N105" s="75">
        <f t="shared" ref="N105:N111" si="45">C105+D105+E105-H105-I105-J105-K105-L105-M105</f>
        <v>2070.7099999999991</v>
      </c>
      <c r="O105" s="86">
        <v>44335</v>
      </c>
      <c r="P105" s="109" t="s">
        <v>46</v>
      </c>
      <c r="Q105" s="115" t="s">
        <v>134</v>
      </c>
    </row>
    <row r="106" spans="1:17" x14ac:dyDescent="0.2">
      <c r="A106" s="68" t="s">
        <v>26</v>
      </c>
      <c r="B106" s="69" t="s">
        <v>70</v>
      </c>
      <c r="C106" s="76">
        <v>1023.5</v>
      </c>
      <c r="D106" s="76"/>
      <c r="E106" s="76">
        <v>50</v>
      </c>
      <c r="F106" s="76"/>
      <c r="G106" s="75">
        <f>C106+D106+F106</f>
        <v>1023.5</v>
      </c>
      <c r="H106" s="76">
        <v>10.234999999999999</v>
      </c>
      <c r="I106" s="76"/>
      <c r="J106" s="76"/>
      <c r="K106" s="76"/>
      <c r="L106" s="76">
        <v>58.14</v>
      </c>
      <c r="M106" s="76">
        <v>0</v>
      </c>
      <c r="N106" s="75">
        <f t="shared" si="45"/>
        <v>1005.1250000000001</v>
      </c>
      <c r="O106" s="86">
        <v>44335</v>
      </c>
      <c r="P106" s="109" t="s">
        <v>46</v>
      </c>
      <c r="Q106" s="115" t="s">
        <v>134</v>
      </c>
    </row>
    <row r="107" spans="1:17" x14ac:dyDescent="0.2">
      <c r="A107" s="68" t="s">
        <v>3</v>
      </c>
      <c r="B107" s="69" t="s">
        <v>71</v>
      </c>
      <c r="C107" s="76">
        <v>1343.5</v>
      </c>
      <c r="D107" s="76"/>
      <c r="E107" s="76">
        <v>50</v>
      </c>
      <c r="F107" s="76"/>
      <c r="G107" s="75">
        <f t="shared" si="44"/>
        <v>1343.5</v>
      </c>
      <c r="H107" s="76">
        <v>13.435</v>
      </c>
      <c r="I107" s="76"/>
      <c r="J107" s="76"/>
      <c r="K107" s="76"/>
      <c r="L107" s="76">
        <v>76.3</v>
      </c>
      <c r="M107" s="76">
        <v>300</v>
      </c>
      <c r="N107" s="75">
        <f t="shared" si="45"/>
        <v>1003.7650000000001</v>
      </c>
      <c r="O107" s="86">
        <v>44335</v>
      </c>
      <c r="P107" s="109" t="s">
        <v>46</v>
      </c>
      <c r="Q107" s="115" t="s">
        <v>134</v>
      </c>
    </row>
    <row r="108" spans="1:17" x14ac:dyDescent="0.2">
      <c r="A108" s="68" t="s">
        <v>31</v>
      </c>
      <c r="B108" s="69" t="s">
        <v>72</v>
      </c>
      <c r="C108" s="76">
        <v>1300</v>
      </c>
      <c r="D108" s="76">
        <v>0</v>
      </c>
      <c r="E108" s="76">
        <v>50</v>
      </c>
      <c r="F108" s="76"/>
      <c r="G108" s="75">
        <f t="shared" si="44"/>
        <v>1300</v>
      </c>
      <c r="H108" s="76">
        <v>13</v>
      </c>
      <c r="I108" s="76"/>
      <c r="J108" s="76"/>
      <c r="K108" s="76"/>
      <c r="L108" s="76">
        <v>67.78</v>
      </c>
      <c r="M108" s="76"/>
      <c r="N108" s="75">
        <f t="shared" si="45"/>
        <v>1269.22</v>
      </c>
      <c r="O108" s="86">
        <v>44335</v>
      </c>
      <c r="P108" s="109" t="s">
        <v>46</v>
      </c>
      <c r="Q108" s="115" t="s">
        <v>134</v>
      </c>
    </row>
    <row r="109" spans="1:17" x14ac:dyDescent="0.2">
      <c r="A109" s="68" t="s">
        <v>69</v>
      </c>
      <c r="B109" s="69" t="s">
        <v>73</v>
      </c>
      <c r="C109" s="76">
        <v>1000</v>
      </c>
      <c r="D109" s="76"/>
      <c r="E109" s="76"/>
      <c r="F109" s="76"/>
      <c r="G109" s="75">
        <f t="shared" si="44"/>
        <v>1000</v>
      </c>
      <c r="H109" s="76">
        <v>10</v>
      </c>
      <c r="I109" s="76"/>
      <c r="J109" s="76"/>
      <c r="K109" s="76"/>
      <c r="L109" s="76"/>
      <c r="M109" s="76"/>
      <c r="N109" s="75">
        <f t="shared" si="45"/>
        <v>990</v>
      </c>
      <c r="O109" s="86">
        <v>44335</v>
      </c>
      <c r="P109" s="109" t="s">
        <v>46</v>
      </c>
      <c r="Q109" s="115" t="s">
        <v>134</v>
      </c>
    </row>
    <row r="110" spans="1:17" x14ac:dyDescent="0.2">
      <c r="A110" s="68" t="s">
        <v>79</v>
      </c>
      <c r="B110" s="69" t="s">
        <v>91</v>
      </c>
      <c r="C110" s="76">
        <v>1500</v>
      </c>
      <c r="D110" s="76"/>
      <c r="E110" s="76"/>
      <c r="F110" s="76"/>
      <c r="G110" s="75">
        <f t="shared" si="44"/>
        <v>1500</v>
      </c>
      <c r="H110" s="76">
        <v>15</v>
      </c>
      <c r="I110" s="76"/>
      <c r="J110" s="76"/>
      <c r="K110" s="76"/>
      <c r="L110" s="76"/>
      <c r="M110" s="76"/>
      <c r="N110" s="75">
        <f t="shared" si="45"/>
        <v>1485</v>
      </c>
      <c r="O110" s="86">
        <v>44335</v>
      </c>
      <c r="P110" s="109" t="s">
        <v>46</v>
      </c>
      <c r="Q110" s="115" t="s">
        <v>134</v>
      </c>
    </row>
    <row r="111" spans="1:17" ht="13.5" thickBot="1" x14ac:dyDescent="0.25">
      <c r="A111" s="68" t="s">
        <v>101</v>
      </c>
      <c r="B111" s="69" t="s">
        <v>102</v>
      </c>
      <c r="C111" s="76">
        <v>1250</v>
      </c>
      <c r="D111" s="76"/>
      <c r="E111" s="76"/>
      <c r="F111" s="76"/>
      <c r="G111" s="75">
        <f t="shared" si="44"/>
        <v>1250</v>
      </c>
      <c r="H111" s="76">
        <v>12.5</v>
      </c>
      <c r="I111" s="76"/>
      <c r="J111" s="76"/>
      <c r="K111" s="76"/>
      <c r="L111" s="76"/>
      <c r="M111" s="76"/>
      <c r="N111" s="75">
        <f t="shared" si="45"/>
        <v>1237.5</v>
      </c>
      <c r="O111" s="86">
        <v>44335</v>
      </c>
      <c r="P111" s="109" t="s">
        <v>46</v>
      </c>
      <c r="Q111" s="115" t="s">
        <v>134</v>
      </c>
    </row>
    <row r="112" spans="1:17" s="81" customFormat="1" ht="13.5" thickBot="1" x14ac:dyDescent="0.25">
      <c r="A112" s="266" t="s">
        <v>0</v>
      </c>
      <c r="B112" s="267"/>
      <c r="C112" s="103">
        <f t="shared" ref="C112:N112" si="46">SUM(C105:C111)</f>
        <v>11383.4</v>
      </c>
      <c r="D112" s="103">
        <f t="shared" si="46"/>
        <v>0</v>
      </c>
      <c r="E112" s="103">
        <f t="shared" si="46"/>
        <v>640</v>
      </c>
      <c r="F112" s="103">
        <f t="shared" si="46"/>
        <v>624</v>
      </c>
      <c r="G112" s="103">
        <f t="shared" si="46"/>
        <v>12007.4</v>
      </c>
      <c r="H112" s="103">
        <f t="shared" si="46"/>
        <v>111.35</v>
      </c>
      <c r="I112" s="103">
        <f t="shared" si="46"/>
        <v>559</v>
      </c>
      <c r="J112" s="103">
        <f t="shared" si="46"/>
        <v>-159.5</v>
      </c>
      <c r="K112" s="103">
        <f t="shared" si="46"/>
        <v>624</v>
      </c>
      <c r="L112" s="103">
        <f t="shared" si="46"/>
        <v>402.23</v>
      </c>
      <c r="M112" s="103">
        <f t="shared" si="46"/>
        <v>1425</v>
      </c>
      <c r="N112" s="103">
        <f t="shared" si="46"/>
        <v>9061.32</v>
      </c>
      <c r="O112" s="268" t="s">
        <v>0</v>
      </c>
      <c r="P112" s="269"/>
      <c r="Q112" s="115"/>
    </row>
    <row r="113" spans="1:17" x14ac:dyDescent="0.2">
      <c r="A113" s="70" t="s">
        <v>25</v>
      </c>
      <c r="B113" s="71" t="s">
        <v>62</v>
      </c>
      <c r="C113" s="76">
        <v>3966.4</v>
      </c>
      <c r="D113" s="76">
        <v>1189.92</v>
      </c>
      <c r="E113" s="76">
        <v>490</v>
      </c>
      <c r="F113" s="76">
        <v>624</v>
      </c>
      <c r="G113" s="75">
        <f t="shared" ref="G113:G119" si="47">C113+D113+F113</f>
        <v>5780.32</v>
      </c>
      <c r="H113" s="76">
        <v>37.18</v>
      </c>
      <c r="I113" s="76">
        <v>901</v>
      </c>
      <c r="J113" s="76">
        <v>-159.5</v>
      </c>
      <c r="K113" s="76">
        <v>624</v>
      </c>
      <c r="L113" s="76">
        <v>200.01</v>
      </c>
      <c r="M113" s="76">
        <v>1125</v>
      </c>
      <c r="N113" s="75">
        <f t="shared" ref="N113:N116" si="48">C113+D113+E113-H113-I113-J113-K113-L113-M113</f>
        <v>2918.6299999999992</v>
      </c>
      <c r="O113" s="86">
        <v>44342</v>
      </c>
      <c r="P113" s="104" t="s">
        <v>47</v>
      </c>
      <c r="Q113" s="115" t="s">
        <v>134</v>
      </c>
    </row>
    <row r="114" spans="1:17" x14ac:dyDescent="0.2">
      <c r="A114" s="68" t="s">
        <v>26</v>
      </c>
      <c r="B114" s="69" t="s">
        <v>70</v>
      </c>
      <c r="C114" s="76">
        <v>1023.5</v>
      </c>
      <c r="D114" s="76"/>
      <c r="E114" s="76">
        <v>50</v>
      </c>
      <c r="F114" s="76"/>
      <c r="G114" s="75">
        <f t="shared" si="47"/>
        <v>1023.5</v>
      </c>
      <c r="H114" s="76">
        <v>10.234999999999999</v>
      </c>
      <c r="I114" s="76"/>
      <c r="J114" s="76"/>
      <c r="K114" s="76"/>
      <c r="L114" s="76">
        <v>58.14</v>
      </c>
      <c r="M114" s="76">
        <v>200</v>
      </c>
      <c r="N114" s="75">
        <f t="shared" si="48"/>
        <v>805.12500000000011</v>
      </c>
      <c r="O114" s="86">
        <v>44342</v>
      </c>
      <c r="P114" s="104" t="s">
        <v>47</v>
      </c>
      <c r="Q114" s="115" t="s">
        <v>134</v>
      </c>
    </row>
    <row r="115" spans="1:17" x14ac:dyDescent="0.2">
      <c r="A115" s="68" t="s">
        <v>3</v>
      </c>
      <c r="B115" s="69" t="s">
        <v>71</v>
      </c>
      <c r="C115" s="76">
        <v>1343.5</v>
      </c>
      <c r="D115" s="76"/>
      <c r="E115" s="76">
        <v>50</v>
      </c>
      <c r="F115" s="76"/>
      <c r="G115" s="75">
        <f t="shared" si="47"/>
        <v>1343.5</v>
      </c>
      <c r="H115" s="76">
        <v>13.435</v>
      </c>
      <c r="I115" s="76"/>
      <c r="J115" s="76"/>
      <c r="K115" s="76"/>
      <c r="L115" s="76">
        <v>76.3</v>
      </c>
      <c r="M115" s="76">
        <v>300</v>
      </c>
      <c r="N115" s="75">
        <f t="shared" si="48"/>
        <v>1003.7650000000001</v>
      </c>
      <c r="O115" s="86">
        <v>44342</v>
      </c>
      <c r="P115" s="104" t="s">
        <v>47</v>
      </c>
      <c r="Q115" s="115" t="s">
        <v>134</v>
      </c>
    </row>
    <row r="116" spans="1:17" x14ac:dyDescent="0.2">
      <c r="A116" s="68" t="s">
        <v>31</v>
      </c>
      <c r="B116" s="69" t="s">
        <v>72</v>
      </c>
      <c r="C116" s="76">
        <v>1300</v>
      </c>
      <c r="D116" s="76">
        <v>0</v>
      </c>
      <c r="E116" s="76">
        <v>50</v>
      </c>
      <c r="F116" s="76"/>
      <c r="G116" s="75">
        <f t="shared" si="47"/>
        <v>1300</v>
      </c>
      <c r="H116" s="76">
        <v>13</v>
      </c>
      <c r="I116" s="76"/>
      <c r="J116" s="76"/>
      <c r="K116" s="76"/>
      <c r="L116" s="76">
        <v>67.78</v>
      </c>
      <c r="M116" s="76"/>
      <c r="N116" s="75">
        <f t="shared" si="48"/>
        <v>1269.22</v>
      </c>
      <c r="O116" s="86">
        <v>44342</v>
      </c>
      <c r="P116" s="104" t="s">
        <v>47</v>
      </c>
      <c r="Q116" s="115" t="s">
        <v>134</v>
      </c>
    </row>
    <row r="117" spans="1:17" x14ac:dyDescent="0.2">
      <c r="A117" s="68" t="s">
        <v>69</v>
      </c>
      <c r="B117" s="69" t="s">
        <v>73</v>
      </c>
      <c r="C117" s="76">
        <v>1000</v>
      </c>
      <c r="D117" s="76"/>
      <c r="E117" s="76"/>
      <c r="F117" s="76"/>
      <c r="G117" s="75">
        <f t="shared" si="47"/>
        <v>1000</v>
      </c>
      <c r="H117" s="76">
        <v>10</v>
      </c>
      <c r="I117" s="76"/>
      <c r="J117" s="76"/>
      <c r="K117" s="76"/>
      <c r="L117" s="76"/>
      <c r="M117" s="76"/>
      <c r="N117" s="75">
        <f t="shared" ref="N117:N119" si="49">C117+D117+E117-H117-I117-J117-K117-L117-M117</f>
        <v>990</v>
      </c>
      <c r="O117" s="86">
        <v>44342</v>
      </c>
      <c r="P117" s="104" t="s">
        <v>47</v>
      </c>
      <c r="Q117" s="115" t="s">
        <v>134</v>
      </c>
    </row>
    <row r="118" spans="1:17" x14ac:dyDescent="0.2">
      <c r="A118" s="68" t="s">
        <v>79</v>
      </c>
      <c r="B118" s="69" t="s">
        <v>91</v>
      </c>
      <c r="C118" s="76">
        <v>1500</v>
      </c>
      <c r="D118" s="76">
        <v>450</v>
      </c>
      <c r="E118" s="76"/>
      <c r="F118" s="76"/>
      <c r="G118" s="75">
        <f t="shared" si="47"/>
        <v>1950</v>
      </c>
      <c r="H118" s="76">
        <v>19.5</v>
      </c>
      <c r="I118" s="76">
        <v>63</v>
      </c>
      <c r="J118" s="76"/>
      <c r="K118" s="76"/>
      <c r="L118" s="76"/>
      <c r="M118" s="76"/>
      <c r="N118" s="75">
        <f t="shared" si="49"/>
        <v>1867.5</v>
      </c>
      <c r="O118" s="86">
        <v>44342</v>
      </c>
      <c r="P118" s="104" t="s">
        <v>47</v>
      </c>
      <c r="Q118" s="115" t="s">
        <v>134</v>
      </c>
    </row>
    <row r="119" spans="1:17" ht="13.5" thickBot="1" x14ac:dyDescent="0.25">
      <c r="A119" s="68" t="s">
        <v>101</v>
      </c>
      <c r="B119" s="69" t="s">
        <v>102</v>
      </c>
      <c r="C119" s="76">
        <v>1250</v>
      </c>
      <c r="D119" s="76"/>
      <c r="E119" s="76"/>
      <c r="F119" s="76"/>
      <c r="G119" s="75">
        <f t="shared" si="47"/>
        <v>1250</v>
      </c>
      <c r="H119" s="76">
        <v>12.5</v>
      </c>
      <c r="I119" s="76"/>
      <c r="J119" s="76"/>
      <c r="K119" s="76"/>
      <c r="L119" s="76"/>
      <c r="M119" s="76"/>
      <c r="N119" s="75">
        <f t="shared" si="49"/>
        <v>1237.5</v>
      </c>
      <c r="O119" s="86">
        <v>44342</v>
      </c>
      <c r="P119" s="104" t="s">
        <v>47</v>
      </c>
      <c r="Q119" s="115" t="s">
        <v>134</v>
      </c>
    </row>
    <row r="120" spans="1:17" s="81" customFormat="1" ht="13.5" thickBot="1" x14ac:dyDescent="0.25">
      <c r="A120" s="235" t="s">
        <v>0</v>
      </c>
      <c r="B120" s="236"/>
      <c r="C120" s="97">
        <f t="shared" ref="C120:N120" si="50">SUM(C113:C119)</f>
        <v>11383.4</v>
      </c>
      <c r="D120" s="97">
        <f t="shared" si="50"/>
        <v>1639.92</v>
      </c>
      <c r="E120" s="97">
        <f t="shared" si="50"/>
        <v>640</v>
      </c>
      <c r="F120" s="97">
        <f t="shared" si="50"/>
        <v>624</v>
      </c>
      <c r="G120" s="97">
        <f t="shared" si="50"/>
        <v>13647.32</v>
      </c>
      <c r="H120" s="97">
        <f t="shared" si="50"/>
        <v>115.85</v>
      </c>
      <c r="I120" s="97">
        <f t="shared" si="50"/>
        <v>964</v>
      </c>
      <c r="J120" s="97">
        <f t="shared" si="50"/>
        <v>-159.5</v>
      </c>
      <c r="K120" s="97">
        <f t="shared" si="50"/>
        <v>624</v>
      </c>
      <c r="L120" s="97">
        <f t="shared" si="50"/>
        <v>402.23</v>
      </c>
      <c r="M120" s="97">
        <f t="shared" si="50"/>
        <v>1625</v>
      </c>
      <c r="N120" s="97">
        <f t="shared" si="50"/>
        <v>10091.74</v>
      </c>
      <c r="O120" s="237" t="s">
        <v>0</v>
      </c>
      <c r="P120" s="238"/>
      <c r="Q120" s="115"/>
    </row>
    <row r="121" spans="1:17" s="120" customFormat="1" ht="13.5" thickBot="1" x14ac:dyDescent="0.25">
      <c r="A121" s="264" t="s">
        <v>88</v>
      </c>
      <c r="B121" s="265"/>
      <c r="C121" s="137">
        <f t="shared" ref="C121:N121" si="51">C120+C112+C104+C96</f>
        <v>45533.599999999999</v>
      </c>
      <c r="D121" s="137">
        <f t="shared" si="51"/>
        <v>1639.92</v>
      </c>
      <c r="E121" s="137">
        <f t="shared" si="51"/>
        <v>2560</v>
      </c>
      <c r="F121" s="137">
        <f t="shared" si="51"/>
        <v>2496</v>
      </c>
      <c r="G121" s="137">
        <f t="shared" si="51"/>
        <v>49669.520000000004</v>
      </c>
      <c r="H121" s="137">
        <f t="shared" si="51"/>
        <v>449.9</v>
      </c>
      <c r="I121" s="137">
        <f t="shared" si="51"/>
        <v>2641</v>
      </c>
      <c r="J121" s="137">
        <f t="shared" si="51"/>
        <v>-638</v>
      </c>
      <c r="K121" s="137">
        <f t="shared" si="51"/>
        <v>2496</v>
      </c>
      <c r="L121" s="137">
        <f t="shared" si="51"/>
        <v>1608.92</v>
      </c>
      <c r="M121" s="137">
        <f t="shared" si="51"/>
        <v>6100</v>
      </c>
      <c r="N121" s="137">
        <f t="shared" si="51"/>
        <v>37075.699999999997</v>
      </c>
      <c r="O121" s="124"/>
      <c r="P121" s="124"/>
      <c r="Q121" s="119"/>
    </row>
    <row r="122" spans="1:17" s="142" customFormat="1" x14ac:dyDescent="0.2">
      <c r="A122" s="139" t="s">
        <v>8</v>
      </c>
      <c r="B122" s="145" t="s">
        <v>96</v>
      </c>
      <c r="C122" s="140">
        <v>13331</v>
      </c>
      <c r="D122" s="140"/>
      <c r="E122" s="140"/>
      <c r="F122" s="140">
        <v>5624</v>
      </c>
      <c r="G122" s="75">
        <f t="shared" ref="G122:G124" si="52">C122+D122+F122</f>
        <v>18955</v>
      </c>
      <c r="H122" s="140"/>
      <c r="I122" s="140">
        <v>2184</v>
      </c>
      <c r="J122" s="140">
        <v>-853</v>
      </c>
      <c r="K122" s="140"/>
      <c r="L122" s="140"/>
      <c r="M122" s="140"/>
      <c r="N122" s="147">
        <f t="shared" si="38"/>
        <v>12000</v>
      </c>
      <c r="O122" s="148"/>
      <c r="P122" s="149"/>
      <c r="Q122" s="141"/>
    </row>
    <row r="123" spans="1:17" s="142" customFormat="1" x14ac:dyDescent="0.2">
      <c r="A123" s="139" t="s">
        <v>27</v>
      </c>
      <c r="B123" s="145" t="s">
        <v>97</v>
      </c>
      <c r="C123" s="140">
        <v>13546</v>
      </c>
      <c r="D123" s="140"/>
      <c r="E123" s="140"/>
      <c r="F123" s="140">
        <v>5409</v>
      </c>
      <c r="G123" s="75">
        <f t="shared" si="52"/>
        <v>18955</v>
      </c>
      <c r="H123" s="140"/>
      <c r="I123" s="140">
        <v>2184</v>
      </c>
      <c r="J123" s="140">
        <v>-853</v>
      </c>
      <c r="K123" s="140"/>
      <c r="L123" s="140"/>
      <c r="M123" s="140"/>
      <c r="N123" s="147">
        <f t="shared" si="38"/>
        <v>12215</v>
      </c>
      <c r="O123" s="148"/>
      <c r="P123" s="149"/>
      <c r="Q123" s="141"/>
    </row>
    <row r="124" spans="1:17" s="142" customFormat="1" ht="13.5" thickBot="1" x14ac:dyDescent="0.25">
      <c r="A124" s="139" t="s">
        <v>6</v>
      </c>
      <c r="B124" s="145" t="s">
        <v>151</v>
      </c>
      <c r="C124" s="143">
        <v>0</v>
      </c>
      <c r="D124" s="143"/>
      <c r="E124" s="143"/>
      <c r="F124" s="143">
        <v>6672</v>
      </c>
      <c r="G124" s="75">
        <f t="shared" si="52"/>
        <v>6672</v>
      </c>
      <c r="H124" s="143"/>
      <c r="I124" s="143"/>
      <c r="J124" s="143"/>
      <c r="K124" s="143">
        <v>6672</v>
      </c>
      <c r="L124" s="143"/>
      <c r="M124" s="143"/>
      <c r="N124" s="147">
        <f>C124+D124+E124-H124-I124-J124-K124-L124-M124+F124</f>
        <v>0</v>
      </c>
      <c r="O124" s="148"/>
      <c r="P124" s="149"/>
      <c r="Q124" s="141"/>
    </row>
    <row r="125" spans="1:17" s="114" customFormat="1" ht="13.5" thickBot="1" x14ac:dyDescent="0.25">
      <c r="A125" s="232" t="s">
        <v>89</v>
      </c>
      <c r="B125" s="233"/>
      <c r="C125" s="138">
        <f t="shared" ref="C125:N125" si="53">SUM(C122:C124)</f>
        <v>26877</v>
      </c>
      <c r="D125" s="138">
        <f t="shared" si="53"/>
        <v>0</v>
      </c>
      <c r="E125" s="138">
        <f t="shared" si="53"/>
        <v>0</v>
      </c>
      <c r="F125" s="138">
        <f t="shared" si="53"/>
        <v>17705</v>
      </c>
      <c r="G125" s="138">
        <f t="shared" si="53"/>
        <v>44582</v>
      </c>
      <c r="H125" s="138">
        <f t="shared" si="53"/>
        <v>0</v>
      </c>
      <c r="I125" s="138">
        <f t="shared" si="53"/>
        <v>4368</v>
      </c>
      <c r="J125" s="138">
        <f t="shared" si="53"/>
        <v>-1706</v>
      </c>
      <c r="K125" s="138">
        <f t="shared" si="53"/>
        <v>6672</v>
      </c>
      <c r="L125" s="138">
        <f t="shared" si="53"/>
        <v>0</v>
      </c>
      <c r="M125" s="138">
        <f t="shared" si="53"/>
        <v>0</v>
      </c>
      <c r="N125" s="138">
        <f t="shared" si="53"/>
        <v>24215</v>
      </c>
      <c r="O125" s="113"/>
      <c r="P125" s="113"/>
      <c r="Q125" s="117"/>
    </row>
    <row r="126" spans="1:17" s="114" customFormat="1" ht="13.5" thickBot="1" x14ac:dyDescent="0.25">
      <c r="A126" s="234" t="s">
        <v>90</v>
      </c>
      <c r="B126" s="234"/>
      <c r="C126" s="121"/>
      <c r="D126" s="121"/>
      <c r="E126" s="121"/>
      <c r="F126" s="121"/>
      <c r="G126" s="121"/>
      <c r="H126" s="127">
        <f>(H121+H125)*2</f>
        <v>899.8</v>
      </c>
      <c r="I126" s="125">
        <f>I121+I125</f>
        <v>7009</v>
      </c>
      <c r="J126" s="128">
        <f>J121+J125</f>
        <v>-2344</v>
      </c>
      <c r="K126" s="121"/>
      <c r="L126" s="121"/>
      <c r="M126" s="121"/>
      <c r="N126" s="121">
        <f>9000+11000+12000</f>
        <v>32000</v>
      </c>
      <c r="O126" s="113"/>
      <c r="P126" s="113"/>
      <c r="Q126" s="123"/>
    </row>
    <row r="127" spans="1:17" s="122" customFormat="1" ht="13.5" thickBot="1" x14ac:dyDescent="0.25">
      <c r="A127" s="112"/>
      <c r="B127" s="112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13"/>
      <c r="P127" s="113"/>
      <c r="Q127" s="112"/>
    </row>
    <row r="128" spans="1:17" s="66" customFormat="1" ht="13.5" thickBot="1" x14ac:dyDescent="0.25">
      <c r="A128" s="270" t="s">
        <v>135</v>
      </c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2"/>
    </row>
    <row r="129" spans="1:17" s="66" customFormat="1" ht="13.5" thickBot="1" x14ac:dyDescent="0.25">
      <c r="A129" s="72" t="s">
        <v>63</v>
      </c>
      <c r="B129" s="73" t="s">
        <v>1</v>
      </c>
      <c r="C129" s="74" t="s">
        <v>55</v>
      </c>
      <c r="D129" s="74" t="s">
        <v>56</v>
      </c>
      <c r="E129" s="74" t="s">
        <v>67</v>
      </c>
      <c r="F129" s="74" t="s">
        <v>61</v>
      </c>
      <c r="G129" s="74" t="s">
        <v>74</v>
      </c>
      <c r="H129" s="74" t="s">
        <v>58</v>
      </c>
      <c r="I129" s="74" t="s">
        <v>59</v>
      </c>
      <c r="J129" s="74" t="s">
        <v>66</v>
      </c>
      <c r="K129" s="74" t="s">
        <v>61</v>
      </c>
      <c r="L129" s="74" t="s">
        <v>57</v>
      </c>
      <c r="M129" s="74" t="s">
        <v>60</v>
      </c>
      <c r="N129" s="74" t="s">
        <v>2</v>
      </c>
      <c r="O129" s="79" t="s">
        <v>65</v>
      </c>
      <c r="P129" s="80" t="s">
        <v>68</v>
      </c>
      <c r="Q129" s="118" t="s">
        <v>87</v>
      </c>
    </row>
    <row r="130" spans="1:17" x14ac:dyDescent="0.2">
      <c r="A130" s="70" t="s">
        <v>25</v>
      </c>
      <c r="B130" s="71" t="s">
        <v>62</v>
      </c>
      <c r="C130" s="76">
        <v>3966.4</v>
      </c>
      <c r="D130" s="76"/>
      <c r="E130" s="76">
        <v>490</v>
      </c>
      <c r="F130" s="76">
        <v>624</v>
      </c>
      <c r="G130" s="75">
        <f t="shared" ref="G130" si="54">C130+D130+F130</f>
        <v>4590.3999999999996</v>
      </c>
      <c r="H130" s="76">
        <v>37.18</v>
      </c>
      <c r="I130" s="76">
        <v>559</v>
      </c>
      <c r="J130" s="76">
        <v>-159.5</v>
      </c>
      <c r="K130" s="76">
        <v>624</v>
      </c>
      <c r="L130" s="76">
        <v>200.01</v>
      </c>
      <c r="M130" s="76">
        <v>1125</v>
      </c>
      <c r="N130" s="75">
        <f t="shared" ref="N130:N136" si="55">C130+D130+E130-H130-I130-J130-K130-L130-M130</f>
        <v>2070.7099999999991</v>
      </c>
      <c r="O130" s="86">
        <v>44349</v>
      </c>
      <c r="P130" s="105" t="s">
        <v>48</v>
      </c>
      <c r="Q130" s="115" t="s">
        <v>135</v>
      </c>
    </row>
    <row r="131" spans="1:17" x14ac:dyDescent="0.2">
      <c r="A131" s="68" t="s">
        <v>26</v>
      </c>
      <c r="B131" s="69" t="s">
        <v>70</v>
      </c>
      <c r="C131" s="76">
        <v>1023.5</v>
      </c>
      <c r="D131" s="76"/>
      <c r="E131" s="76">
        <v>50</v>
      </c>
      <c r="F131" s="76"/>
      <c r="G131" s="75">
        <f>C131+D131+F131</f>
        <v>1023.5</v>
      </c>
      <c r="H131" s="76">
        <v>10.74</v>
      </c>
      <c r="I131" s="76"/>
      <c r="J131" s="76"/>
      <c r="K131" s="76"/>
      <c r="L131" s="76">
        <v>58.14</v>
      </c>
      <c r="M131" s="76"/>
      <c r="N131" s="75">
        <f t="shared" si="55"/>
        <v>1004.62</v>
      </c>
      <c r="O131" s="86">
        <v>44349</v>
      </c>
      <c r="P131" s="105" t="s">
        <v>48</v>
      </c>
      <c r="Q131" s="115" t="s">
        <v>135</v>
      </c>
    </row>
    <row r="132" spans="1:17" x14ac:dyDescent="0.2">
      <c r="A132" s="68" t="s">
        <v>3</v>
      </c>
      <c r="B132" s="69" t="s">
        <v>71</v>
      </c>
      <c r="C132" s="76">
        <v>1343.5</v>
      </c>
      <c r="D132" s="76"/>
      <c r="E132" s="76">
        <v>50</v>
      </c>
      <c r="F132" s="76"/>
      <c r="G132" s="75">
        <f>C132+D132+F132+E132</f>
        <v>1393.5</v>
      </c>
      <c r="H132" s="76">
        <v>13.44</v>
      </c>
      <c r="I132" s="76"/>
      <c r="J132" s="76"/>
      <c r="K132" s="76"/>
      <c r="L132" s="76">
        <v>76.3</v>
      </c>
      <c r="M132" s="76"/>
      <c r="N132" s="75">
        <f t="shared" si="55"/>
        <v>1303.76</v>
      </c>
      <c r="O132" s="86">
        <v>44349</v>
      </c>
      <c r="P132" s="105" t="s">
        <v>48</v>
      </c>
      <c r="Q132" s="115" t="s">
        <v>135</v>
      </c>
    </row>
    <row r="133" spans="1:17" x14ac:dyDescent="0.2">
      <c r="A133" s="68" t="s">
        <v>31</v>
      </c>
      <c r="B133" s="69" t="s">
        <v>72</v>
      </c>
      <c r="C133" s="76">
        <v>1300</v>
      </c>
      <c r="D133" s="76"/>
      <c r="E133" s="76">
        <v>50</v>
      </c>
      <c r="F133" s="76"/>
      <c r="G133" s="75">
        <f>C133+D133+F133+E133</f>
        <v>1350</v>
      </c>
      <c r="H133" s="76">
        <v>13</v>
      </c>
      <c r="I133" s="76"/>
      <c r="J133" s="76"/>
      <c r="K133" s="76"/>
      <c r="L133" s="76">
        <v>67.78</v>
      </c>
      <c r="M133" s="76"/>
      <c r="N133" s="75">
        <f t="shared" si="55"/>
        <v>1269.22</v>
      </c>
      <c r="O133" s="86">
        <v>44349</v>
      </c>
      <c r="P133" s="105" t="s">
        <v>48</v>
      </c>
      <c r="Q133" s="115" t="s">
        <v>135</v>
      </c>
    </row>
    <row r="134" spans="1:17" x14ac:dyDescent="0.2">
      <c r="A134" s="68" t="s">
        <v>69</v>
      </c>
      <c r="B134" s="69" t="s">
        <v>73</v>
      </c>
      <c r="C134" s="76">
        <v>1000</v>
      </c>
      <c r="D134" s="76"/>
      <c r="E134" s="76"/>
      <c r="F134" s="76"/>
      <c r="G134" s="75">
        <f t="shared" ref="G134:G136" si="56">C134+D134+F134</f>
        <v>1000</v>
      </c>
      <c r="H134" s="76">
        <v>10</v>
      </c>
      <c r="I134" s="76"/>
      <c r="J134" s="76"/>
      <c r="K134" s="76"/>
      <c r="L134" s="76"/>
      <c r="M134" s="76"/>
      <c r="N134" s="75">
        <f t="shared" si="55"/>
        <v>990</v>
      </c>
      <c r="O134" s="86">
        <v>44349</v>
      </c>
      <c r="P134" s="105" t="s">
        <v>48</v>
      </c>
      <c r="Q134" s="115" t="s">
        <v>135</v>
      </c>
    </row>
    <row r="135" spans="1:17" x14ac:dyDescent="0.2">
      <c r="A135" s="68" t="s">
        <v>79</v>
      </c>
      <c r="B135" s="69" t="s">
        <v>91</v>
      </c>
      <c r="C135" s="76">
        <v>1500</v>
      </c>
      <c r="D135" s="76"/>
      <c r="E135" s="76"/>
      <c r="F135" s="76"/>
      <c r="G135" s="75">
        <f t="shared" si="56"/>
        <v>1500</v>
      </c>
      <c r="H135" s="76">
        <v>15</v>
      </c>
      <c r="I135" s="76"/>
      <c r="J135" s="76"/>
      <c r="K135" s="76"/>
      <c r="L135" s="76"/>
      <c r="M135" s="76"/>
      <c r="N135" s="75">
        <f t="shared" si="55"/>
        <v>1485</v>
      </c>
      <c r="O135" s="86">
        <v>44349</v>
      </c>
      <c r="P135" s="105" t="s">
        <v>48</v>
      </c>
      <c r="Q135" s="115" t="s">
        <v>135</v>
      </c>
    </row>
    <row r="136" spans="1:17" ht="13.5" thickBot="1" x14ac:dyDescent="0.25">
      <c r="A136" s="68" t="s">
        <v>101</v>
      </c>
      <c r="B136" s="69" t="s">
        <v>102</v>
      </c>
      <c r="C136" s="76">
        <v>1250</v>
      </c>
      <c r="D136" s="76"/>
      <c r="E136" s="76"/>
      <c r="F136" s="76"/>
      <c r="G136" s="75">
        <f t="shared" si="56"/>
        <v>1250</v>
      </c>
      <c r="H136" s="76">
        <v>12.5</v>
      </c>
      <c r="I136" s="76"/>
      <c r="J136" s="76"/>
      <c r="K136" s="76"/>
      <c r="L136" s="76"/>
      <c r="M136" s="76"/>
      <c r="N136" s="75">
        <f t="shared" si="55"/>
        <v>1237.5</v>
      </c>
      <c r="O136" s="86">
        <v>44349</v>
      </c>
      <c r="P136" s="105" t="s">
        <v>48</v>
      </c>
      <c r="Q136" s="115" t="s">
        <v>135</v>
      </c>
    </row>
    <row r="137" spans="1:17" s="81" customFormat="1" ht="13.5" thickBot="1" x14ac:dyDescent="0.25">
      <c r="A137" s="277" t="s">
        <v>0</v>
      </c>
      <c r="B137" s="278"/>
      <c r="C137" s="101">
        <f>SUM(C130:C136)</f>
        <v>11383.4</v>
      </c>
      <c r="D137" s="101">
        <f t="shared" ref="D137:M137" si="57">SUM(D130:D136)</f>
        <v>0</v>
      </c>
      <c r="E137" s="101">
        <f t="shared" si="57"/>
        <v>640</v>
      </c>
      <c r="F137" s="101">
        <f t="shared" si="57"/>
        <v>624</v>
      </c>
      <c r="G137" s="101">
        <f t="shared" si="57"/>
        <v>12107.4</v>
      </c>
      <c r="H137" s="101">
        <f t="shared" si="57"/>
        <v>111.86</v>
      </c>
      <c r="I137" s="101">
        <f t="shared" si="57"/>
        <v>559</v>
      </c>
      <c r="J137" s="101">
        <f t="shared" si="57"/>
        <v>-159.5</v>
      </c>
      <c r="K137" s="101">
        <f t="shared" si="57"/>
        <v>624</v>
      </c>
      <c r="L137" s="101">
        <f t="shared" si="57"/>
        <v>402.23</v>
      </c>
      <c r="M137" s="101">
        <f t="shared" si="57"/>
        <v>1125</v>
      </c>
      <c r="N137" s="101">
        <f>SUM(N130:N136)</f>
        <v>9360.81</v>
      </c>
      <c r="O137" s="279" t="s">
        <v>0</v>
      </c>
      <c r="P137" s="263"/>
      <c r="Q137" s="115"/>
    </row>
    <row r="138" spans="1:17" x14ac:dyDescent="0.2">
      <c r="A138" s="70" t="s">
        <v>25</v>
      </c>
      <c r="B138" s="71" t="s">
        <v>62</v>
      </c>
      <c r="C138" s="76">
        <v>3966.4</v>
      </c>
      <c r="D138" s="76">
        <v>966.81</v>
      </c>
      <c r="E138" s="76">
        <v>490</v>
      </c>
      <c r="F138" s="76">
        <v>624</v>
      </c>
      <c r="G138" s="75">
        <f t="shared" ref="G138" si="58">C138+D138+F138</f>
        <v>5557.21</v>
      </c>
      <c r="H138" s="76">
        <v>54.23</v>
      </c>
      <c r="I138" s="76">
        <v>646</v>
      </c>
      <c r="J138" s="76">
        <v>-159.5</v>
      </c>
      <c r="K138" s="76">
        <v>624</v>
      </c>
      <c r="L138" s="76">
        <v>200.01</v>
      </c>
      <c r="M138" s="76">
        <v>1125</v>
      </c>
      <c r="N138" s="75">
        <f t="shared" ref="N138:N144" si="59">C138+D138+E138-H138-I138-J138-K138-L138-M138</f>
        <v>2933.4700000000003</v>
      </c>
      <c r="O138" s="86">
        <v>44356</v>
      </c>
      <c r="P138" s="106" t="s">
        <v>49</v>
      </c>
      <c r="Q138" s="115" t="s">
        <v>135</v>
      </c>
    </row>
    <row r="139" spans="1:17" x14ac:dyDescent="0.2">
      <c r="A139" s="68" t="s">
        <v>26</v>
      </c>
      <c r="B139" s="69" t="s">
        <v>70</v>
      </c>
      <c r="C139" s="76">
        <v>1023.5</v>
      </c>
      <c r="D139" s="76"/>
      <c r="E139" s="76">
        <v>50</v>
      </c>
      <c r="F139" s="76"/>
      <c r="G139" s="75">
        <f>C139+D139+F139</f>
        <v>1023.5</v>
      </c>
      <c r="H139" s="76">
        <v>10.74</v>
      </c>
      <c r="I139" s="76"/>
      <c r="J139" s="76"/>
      <c r="K139" s="76"/>
      <c r="L139" s="76">
        <v>58.14</v>
      </c>
      <c r="M139" s="76"/>
      <c r="N139" s="75">
        <f t="shared" si="59"/>
        <v>1004.62</v>
      </c>
      <c r="O139" s="86">
        <v>44356</v>
      </c>
      <c r="P139" s="106" t="s">
        <v>49</v>
      </c>
      <c r="Q139" s="115" t="s">
        <v>135</v>
      </c>
    </row>
    <row r="140" spans="1:17" x14ac:dyDescent="0.2">
      <c r="A140" s="68" t="s">
        <v>3</v>
      </c>
      <c r="B140" s="69" t="s">
        <v>71</v>
      </c>
      <c r="C140" s="76">
        <v>1343.5</v>
      </c>
      <c r="D140" s="76"/>
      <c r="E140" s="76">
        <v>50</v>
      </c>
      <c r="F140" s="76"/>
      <c r="G140" s="75">
        <f>C140+D140+F140+E140</f>
        <v>1393.5</v>
      </c>
      <c r="H140" s="76">
        <v>13.94</v>
      </c>
      <c r="I140" s="76"/>
      <c r="J140" s="76"/>
      <c r="K140" s="76"/>
      <c r="L140" s="76">
        <v>76.3</v>
      </c>
      <c r="M140" s="76"/>
      <c r="N140" s="75">
        <f t="shared" si="59"/>
        <v>1303.26</v>
      </c>
      <c r="O140" s="86">
        <v>44356</v>
      </c>
      <c r="P140" s="106" t="s">
        <v>49</v>
      </c>
      <c r="Q140" s="115" t="s">
        <v>135</v>
      </c>
    </row>
    <row r="141" spans="1:17" x14ac:dyDescent="0.2">
      <c r="A141" s="68" t="s">
        <v>31</v>
      </c>
      <c r="B141" s="69" t="s">
        <v>72</v>
      </c>
      <c r="C141" s="76">
        <v>1300</v>
      </c>
      <c r="D141" s="76"/>
      <c r="E141" s="76">
        <v>50</v>
      </c>
      <c r="F141" s="76"/>
      <c r="G141" s="75">
        <f>C141+D141+F141+E141</f>
        <v>1350</v>
      </c>
      <c r="H141" s="76">
        <v>13.5</v>
      </c>
      <c r="I141" s="76"/>
      <c r="J141" s="76"/>
      <c r="K141" s="76"/>
      <c r="L141" s="76">
        <v>67.78</v>
      </c>
      <c r="M141" s="76"/>
      <c r="N141" s="75">
        <f t="shared" si="59"/>
        <v>1268.72</v>
      </c>
      <c r="O141" s="86">
        <v>44356</v>
      </c>
      <c r="P141" s="106" t="s">
        <v>49</v>
      </c>
      <c r="Q141" s="115" t="s">
        <v>135</v>
      </c>
    </row>
    <row r="142" spans="1:17" x14ac:dyDescent="0.2">
      <c r="A142" s="68" t="s">
        <v>69</v>
      </c>
      <c r="B142" s="69" t="s">
        <v>73</v>
      </c>
      <c r="C142" s="76">
        <v>1000</v>
      </c>
      <c r="D142" s="76"/>
      <c r="E142" s="76"/>
      <c r="F142" s="76"/>
      <c r="G142" s="75">
        <f t="shared" ref="G142:G144" si="60">C142+D142+F142</f>
        <v>1000</v>
      </c>
      <c r="H142" s="76">
        <v>10</v>
      </c>
      <c r="I142" s="76"/>
      <c r="J142" s="76"/>
      <c r="K142" s="76"/>
      <c r="L142" s="76"/>
      <c r="M142" s="76"/>
      <c r="N142" s="75">
        <f t="shared" si="59"/>
        <v>990</v>
      </c>
      <c r="O142" s="86">
        <v>44356</v>
      </c>
      <c r="P142" s="106" t="s">
        <v>49</v>
      </c>
      <c r="Q142" s="115" t="s">
        <v>135</v>
      </c>
    </row>
    <row r="143" spans="1:17" x14ac:dyDescent="0.2">
      <c r="A143" s="68" t="s">
        <v>79</v>
      </c>
      <c r="B143" s="69" t="s">
        <v>91</v>
      </c>
      <c r="C143" s="76">
        <v>1500</v>
      </c>
      <c r="D143" s="76"/>
      <c r="E143" s="76"/>
      <c r="F143" s="76"/>
      <c r="G143" s="75">
        <f t="shared" si="60"/>
        <v>1500</v>
      </c>
      <c r="H143" s="76">
        <v>15</v>
      </c>
      <c r="I143" s="76"/>
      <c r="J143" s="76"/>
      <c r="K143" s="76"/>
      <c r="L143" s="76"/>
      <c r="M143" s="76"/>
      <c r="N143" s="75">
        <f t="shared" si="59"/>
        <v>1485</v>
      </c>
      <c r="O143" s="86">
        <v>44356</v>
      </c>
      <c r="P143" s="106" t="s">
        <v>49</v>
      </c>
      <c r="Q143" s="115" t="s">
        <v>135</v>
      </c>
    </row>
    <row r="144" spans="1:17" ht="13.5" thickBot="1" x14ac:dyDescent="0.25">
      <c r="A144" s="68" t="s">
        <v>101</v>
      </c>
      <c r="B144" s="69" t="s">
        <v>102</v>
      </c>
      <c r="C144" s="76">
        <v>1250</v>
      </c>
      <c r="D144" s="76">
        <v>304.69</v>
      </c>
      <c r="E144" s="76"/>
      <c r="F144" s="76"/>
      <c r="G144" s="75">
        <f t="shared" si="60"/>
        <v>1554.69</v>
      </c>
      <c r="H144" s="76">
        <v>15.55</v>
      </c>
      <c r="I144" s="76"/>
      <c r="J144" s="76"/>
      <c r="K144" s="76"/>
      <c r="L144" s="76"/>
      <c r="M144" s="76"/>
      <c r="N144" s="75">
        <f t="shared" si="59"/>
        <v>1539.14</v>
      </c>
      <c r="O144" s="86">
        <v>44356</v>
      </c>
      <c r="P144" s="106" t="s">
        <v>49</v>
      </c>
      <c r="Q144" s="115" t="s">
        <v>135</v>
      </c>
    </row>
    <row r="145" spans="1:17" s="81" customFormat="1" ht="13.5" thickBot="1" x14ac:dyDescent="0.25">
      <c r="A145" s="251" t="s">
        <v>0</v>
      </c>
      <c r="B145" s="252"/>
      <c r="C145" s="107">
        <f>SUM(C138:C144)</f>
        <v>11383.4</v>
      </c>
      <c r="D145" s="107">
        <f t="shared" ref="D145:M145" si="61">SUM(D138:D144)</f>
        <v>1271.5</v>
      </c>
      <c r="E145" s="107">
        <f t="shared" si="61"/>
        <v>640</v>
      </c>
      <c r="F145" s="107">
        <f t="shared" si="61"/>
        <v>624</v>
      </c>
      <c r="G145" s="107">
        <f t="shared" si="61"/>
        <v>13378.9</v>
      </c>
      <c r="H145" s="107">
        <f t="shared" si="61"/>
        <v>132.96</v>
      </c>
      <c r="I145" s="107">
        <f t="shared" si="61"/>
        <v>646</v>
      </c>
      <c r="J145" s="107">
        <f t="shared" si="61"/>
        <v>-159.5</v>
      </c>
      <c r="K145" s="107">
        <f t="shared" si="61"/>
        <v>624</v>
      </c>
      <c r="L145" s="107">
        <f t="shared" si="61"/>
        <v>402.23</v>
      </c>
      <c r="M145" s="107">
        <f t="shared" si="61"/>
        <v>1125</v>
      </c>
      <c r="N145" s="107">
        <f>SUM(N138:N144)</f>
        <v>10524.21</v>
      </c>
      <c r="O145" s="253" t="s">
        <v>0</v>
      </c>
      <c r="P145" s="254"/>
      <c r="Q145" s="115"/>
    </row>
    <row r="146" spans="1:17" x14ac:dyDescent="0.2">
      <c r="A146" s="70" t="s">
        <v>25</v>
      </c>
      <c r="B146" s="71" t="s">
        <v>62</v>
      </c>
      <c r="C146" s="76">
        <v>3966.4</v>
      </c>
      <c r="D146" s="76"/>
      <c r="E146" s="76">
        <v>490</v>
      </c>
      <c r="F146" s="76">
        <v>624</v>
      </c>
      <c r="G146" s="75">
        <f>C146+D146+F146</f>
        <v>4590.3999999999996</v>
      </c>
      <c r="H146" s="76">
        <v>44.56</v>
      </c>
      <c r="I146" s="76">
        <v>559</v>
      </c>
      <c r="J146" s="76">
        <v>-159.5</v>
      </c>
      <c r="K146" s="76">
        <v>624</v>
      </c>
      <c r="L146" s="76">
        <v>200.01</v>
      </c>
      <c r="M146" s="76">
        <v>1125</v>
      </c>
      <c r="N146" s="75">
        <f t="shared" ref="N146:N152" si="62">C146+D146+E146-H146-I146-J146-K146-L146-M146</f>
        <v>2063.329999999999</v>
      </c>
      <c r="O146" s="86">
        <v>44363</v>
      </c>
      <c r="P146" s="106" t="s">
        <v>50</v>
      </c>
      <c r="Q146" s="115" t="s">
        <v>135</v>
      </c>
    </row>
    <row r="147" spans="1:17" x14ac:dyDescent="0.2">
      <c r="A147" s="68" t="s">
        <v>26</v>
      </c>
      <c r="B147" s="69" t="s">
        <v>70</v>
      </c>
      <c r="C147" s="76">
        <v>1023.5</v>
      </c>
      <c r="D147" s="76"/>
      <c r="E147" s="76">
        <v>50</v>
      </c>
      <c r="F147" s="76"/>
      <c r="G147" s="75">
        <f>C147+D147+F147</f>
        <v>1023.5</v>
      </c>
      <c r="H147" s="76">
        <v>10.74</v>
      </c>
      <c r="I147" s="76"/>
      <c r="J147" s="76"/>
      <c r="K147" s="76"/>
      <c r="L147" s="76">
        <v>58.14</v>
      </c>
      <c r="M147" s="76"/>
      <c r="N147" s="75">
        <f t="shared" si="62"/>
        <v>1004.62</v>
      </c>
      <c r="O147" s="86">
        <v>44363</v>
      </c>
      <c r="P147" s="106" t="s">
        <v>50</v>
      </c>
      <c r="Q147" s="115" t="s">
        <v>135</v>
      </c>
    </row>
    <row r="148" spans="1:17" x14ac:dyDescent="0.2">
      <c r="A148" s="68" t="s">
        <v>3</v>
      </c>
      <c r="B148" s="69" t="s">
        <v>71</v>
      </c>
      <c r="C148" s="76">
        <v>1343.5</v>
      </c>
      <c r="D148" s="76"/>
      <c r="E148" s="76">
        <v>50</v>
      </c>
      <c r="F148" s="76"/>
      <c r="G148" s="75">
        <f>C148+D148+F148+E148</f>
        <v>1393.5</v>
      </c>
      <c r="H148" s="76">
        <v>13.94</v>
      </c>
      <c r="I148" s="76"/>
      <c r="J148" s="76"/>
      <c r="K148" s="76"/>
      <c r="L148" s="76">
        <v>76.3</v>
      </c>
      <c r="M148" s="76"/>
      <c r="N148" s="75">
        <f t="shared" si="62"/>
        <v>1303.26</v>
      </c>
      <c r="O148" s="86">
        <v>44363</v>
      </c>
      <c r="P148" s="106" t="s">
        <v>50</v>
      </c>
      <c r="Q148" s="115" t="s">
        <v>135</v>
      </c>
    </row>
    <row r="149" spans="1:17" x14ac:dyDescent="0.2">
      <c r="A149" s="68" t="s">
        <v>31</v>
      </c>
      <c r="B149" s="69" t="s">
        <v>72</v>
      </c>
      <c r="C149" s="76">
        <v>1300</v>
      </c>
      <c r="D149" s="76"/>
      <c r="E149" s="76">
        <v>50</v>
      </c>
      <c r="F149" s="76"/>
      <c r="G149" s="75">
        <f>C149+D149+F149+E149</f>
        <v>1350</v>
      </c>
      <c r="H149" s="76">
        <v>13.5</v>
      </c>
      <c r="I149" s="76"/>
      <c r="J149" s="76"/>
      <c r="K149" s="76"/>
      <c r="L149" s="76">
        <v>67.78</v>
      </c>
      <c r="M149" s="76"/>
      <c r="N149" s="75">
        <f t="shared" si="62"/>
        <v>1268.72</v>
      </c>
      <c r="O149" s="86">
        <v>44363</v>
      </c>
      <c r="P149" s="106" t="s">
        <v>50</v>
      </c>
      <c r="Q149" s="115" t="s">
        <v>135</v>
      </c>
    </row>
    <row r="150" spans="1:17" x14ac:dyDescent="0.2">
      <c r="A150" s="68" t="s">
        <v>69</v>
      </c>
      <c r="B150" s="69" t="s">
        <v>73</v>
      </c>
      <c r="C150" s="76">
        <v>1000</v>
      </c>
      <c r="D150" s="76"/>
      <c r="E150" s="76"/>
      <c r="F150" s="76"/>
      <c r="G150" s="75">
        <f t="shared" ref="G150:G152" si="63">C150+D150+F150</f>
        <v>1000</v>
      </c>
      <c r="H150" s="76">
        <v>10</v>
      </c>
      <c r="I150" s="76"/>
      <c r="J150" s="76"/>
      <c r="K150" s="76"/>
      <c r="L150" s="76"/>
      <c r="M150" s="76"/>
      <c r="N150" s="75">
        <f t="shared" si="62"/>
        <v>990</v>
      </c>
      <c r="O150" s="86">
        <v>44363</v>
      </c>
      <c r="P150" s="106" t="s">
        <v>50</v>
      </c>
      <c r="Q150" s="115" t="s">
        <v>135</v>
      </c>
    </row>
    <row r="151" spans="1:17" x14ac:dyDescent="0.2">
      <c r="A151" s="68" t="s">
        <v>79</v>
      </c>
      <c r="B151" s="69" t="s">
        <v>91</v>
      </c>
      <c r="C151" s="76">
        <v>1500</v>
      </c>
      <c r="D151" s="76"/>
      <c r="E151" s="76"/>
      <c r="F151" s="76"/>
      <c r="G151" s="75">
        <f t="shared" si="63"/>
        <v>1500</v>
      </c>
      <c r="H151" s="76">
        <v>15</v>
      </c>
      <c r="I151" s="76"/>
      <c r="J151" s="76"/>
      <c r="K151" s="76"/>
      <c r="L151" s="76"/>
      <c r="M151" s="76"/>
      <c r="N151" s="75">
        <f t="shared" si="62"/>
        <v>1485</v>
      </c>
      <c r="O151" s="86">
        <v>44363</v>
      </c>
      <c r="P151" s="106" t="s">
        <v>50</v>
      </c>
      <c r="Q151" s="115" t="s">
        <v>135</v>
      </c>
    </row>
    <row r="152" spans="1:17" ht="13.5" thickBot="1" x14ac:dyDescent="0.25">
      <c r="A152" s="68" t="s">
        <v>101</v>
      </c>
      <c r="B152" s="69" t="s">
        <v>102</v>
      </c>
      <c r="C152" s="76">
        <v>1250</v>
      </c>
      <c r="D152" s="76">
        <v>304.69</v>
      </c>
      <c r="E152" s="76"/>
      <c r="F152" s="76"/>
      <c r="G152" s="75">
        <f t="shared" si="63"/>
        <v>1554.69</v>
      </c>
      <c r="H152" s="76">
        <v>15.55</v>
      </c>
      <c r="I152" s="76"/>
      <c r="J152" s="76"/>
      <c r="K152" s="76"/>
      <c r="L152" s="76"/>
      <c r="M152" s="76"/>
      <c r="N152" s="75">
        <f t="shared" si="62"/>
        <v>1539.14</v>
      </c>
      <c r="O152" s="86">
        <v>44363</v>
      </c>
      <c r="P152" s="106" t="s">
        <v>50</v>
      </c>
      <c r="Q152" s="115" t="s">
        <v>135</v>
      </c>
    </row>
    <row r="153" spans="1:17" s="81" customFormat="1" ht="13.5" thickBot="1" x14ac:dyDescent="0.25">
      <c r="A153" s="251" t="s">
        <v>0</v>
      </c>
      <c r="B153" s="252"/>
      <c r="C153" s="107">
        <f>SUM(C146:C152)</f>
        <v>11383.4</v>
      </c>
      <c r="D153" s="107">
        <f t="shared" ref="D153:N153" si="64">SUM(D146:D152)</f>
        <v>304.69</v>
      </c>
      <c r="E153" s="107">
        <f t="shared" si="64"/>
        <v>640</v>
      </c>
      <c r="F153" s="107">
        <f t="shared" si="64"/>
        <v>624</v>
      </c>
      <c r="G153" s="107">
        <f t="shared" si="64"/>
        <v>12412.09</v>
      </c>
      <c r="H153" s="107">
        <f t="shared" si="64"/>
        <v>123.29</v>
      </c>
      <c r="I153" s="107">
        <f t="shared" si="64"/>
        <v>559</v>
      </c>
      <c r="J153" s="107">
        <f t="shared" si="64"/>
        <v>-159.5</v>
      </c>
      <c r="K153" s="107">
        <f t="shared" si="64"/>
        <v>624</v>
      </c>
      <c r="L153" s="107">
        <f t="shared" si="64"/>
        <v>402.23</v>
      </c>
      <c r="M153" s="107">
        <f t="shared" si="64"/>
        <v>1125</v>
      </c>
      <c r="N153" s="107">
        <f t="shared" si="64"/>
        <v>9654.07</v>
      </c>
      <c r="O153" s="253" t="s">
        <v>0</v>
      </c>
      <c r="P153" s="254"/>
      <c r="Q153" s="115"/>
    </row>
    <row r="154" spans="1:17" x14ac:dyDescent="0.2">
      <c r="A154" s="70" t="s">
        <v>25</v>
      </c>
      <c r="B154" s="71" t="s">
        <v>62</v>
      </c>
      <c r="C154" s="76">
        <v>3966.4</v>
      </c>
      <c r="D154" s="76">
        <v>520.59</v>
      </c>
      <c r="E154" s="76">
        <v>490</v>
      </c>
      <c r="F154" s="76">
        <v>624</v>
      </c>
      <c r="G154" s="75">
        <f t="shared" ref="G154" si="65">C154+D154+F154</f>
        <v>5110.99</v>
      </c>
      <c r="H154" s="76">
        <v>49.77</v>
      </c>
      <c r="I154" s="76">
        <v>696</v>
      </c>
      <c r="J154" s="76">
        <v>-159.5</v>
      </c>
      <c r="K154" s="76">
        <v>624</v>
      </c>
      <c r="L154" s="76">
        <v>200.01</v>
      </c>
      <c r="M154" s="76">
        <v>1125</v>
      </c>
      <c r="N154" s="75">
        <f t="shared" ref="N154:N160" si="66">C154+D154+E154-H154-I154-J154-K154-L154-M154</f>
        <v>2441.7099999999991</v>
      </c>
      <c r="O154" s="86">
        <v>44370</v>
      </c>
      <c r="P154" s="108" t="s">
        <v>51</v>
      </c>
      <c r="Q154" s="115" t="s">
        <v>135</v>
      </c>
    </row>
    <row r="155" spans="1:17" x14ac:dyDescent="0.2">
      <c r="A155" s="68" t="s">
        <v>26</v>
      </c>
      <c r="B155" s="69" t="s">
        <v>70</v>
      </c>
      <c r="C155" s="76">
        <v>1023.5</v>
      </c>
      <c r="D155" s="76"/>
      <c r="E155" s="76">
        <v>50</v>
      </c>
      <c r="F155" s="76"/>
      <c r="G155" s="75">
        <f>C155+D155+F155</f>
        <v>1023.5</v>
      </c>
      <c r="H155" s="76">
        <v>10.74</v>
      </c>
      <c r="I155" s="76"/>
      <c r="J155" s="76"/>
      <c r="K155" s="76"/>
      <c r="L155" s="76">
        <v>58.14</v>
      </c>
      <c r="M155" s="76"/>
      <c r="N155" s="75">
        <f t="shared" si="66"/>
        <v>1004.62</v>
      </c>
      <c r="O155" s="86">
        <v>44370</v>
      </c>
      <c r="P155" s="108" t="s">
        <v>51</v>
      </c>
      <c r="Q155" s="115" t="s">
        <v>135</v>
      </c>
    </row>
    <row r="156" spans="1:17" x14ac:dyDescent="0.2">
      <c r="A156" s="68" t="s">
        <v>3</v>
      </c>
      <c r="B156" s="69" t="s">
        <v>71</v>
      </c>
      <c r="C156" s="76">
        <v>1343.5</v>
      </c>
      <c r="D156" s="76"/>
      <c r="E156" s="76">
        <v>50</v>
      </c>
      <c r="F156" s="76"/>
      <c r="G156" s="75">
        <f>C156+D156+F156+E156</f>
        <v>1393.5</v>
      </c>
      <c r="H156" s="76">
        <v>13.94</v>
      </c>
      <c r="I156" s="76"/>
      <c r="J156" s="76"/>
      <c r="K156" s="76"/>
      <c r="L156" s="76">
        <v>76.3</v>
      </c>
      <c r="M156" s="76"/>
      <c r="N156" s="75">
        <f t="shared" si="66"/>
        <v>1303.26</v>
      </c>
      <c r="O156" s="86">
        <v>44370</v>
      </c>
      <c r="P156" s="108" t="s">
        <v>51</v>
      </c>
      <c r="Q156" s="115" t="s">
        <v>135</v>
      </c>
    </row>
    <row r="157" spans="1:17" x14ac:dyDescent="0.2">
      <c r="A157" s="68" t="s">
        <v>31</v>
      </c>
      <c r="B157" s="69" t="s">
        <v>72</v>
      </c>
      <c r="C157" s="76">
        <v>1300</v>
      </c>
      <c r="D157" s="76"/>
      <c r="E157" s="76">
        <v>50</v>
      </c>
      <c r="F157" s="76"/>
      <c r="G157" s="75">
        <f>C157+D157+F157+E157</f>
        <v>1350</v>
      </c>
      <c r="H157" s="76">
        <v>13.5</v>
      </c>
      <c r="I157" s="76"/>
      <c r="J157" s="76"/>
      <c r="K157" s="76"/>
      <c r="L157" s="76">
        <v>67.78</v>
      </c>
      <c r="M157" s="76"/>
      <c r="N157" s="75">
        <f t="shared" si="66"/>
        <v>1268.72</v>
      </c>
      <c r="O157" s="86">
        <v>44370</v>
      </c>
      <c r="P157" s="108" t="s">
        <v>51</v>
      </c>
      <c r="Q157" s="115" t="s">
        <v>135</v>
      </c>
    </row>
    <row r="158" spans="1:17" x14ac:dyDescent="0.2">
      <c r="A158" s="68" t="s">
        <v>69</v>
      </c>
      <c r="B158" s="69" t="s">
        <v>73</v>
      </c>
      <c r="C158" s="76">
        <v>1000</v>
      </c>
      <c r="D158" s="76"/>
      <c r="E158" s="76"/>
      <c r="F158" s="76"/>
      <c r="G158" s="75">
        <f t="shared" ref="G158:G160" si="67">C158+D158+F158</f>
        <v>1000</v>
      </c>
      <c r="H158" s="76">
        <v>10</v>
      </c>
      <c r="I158" s="76"/>
      <c r="J158" s="76"/>
      <c r="K158" s="76"/>
      <c r="L158" s="76"/>
      <c r="M158" s="76"/>
      <c r="N158" s="75">
        <f t="shared" si="66"/>
        <v>990</v>
      </c>
      <c r="O158" s="86">
        <v>44370</v>
      </c>
      <c r="P158" s="108" t="s">
        <v>51</v>
      </c>
      <c r="Q158" s="115" t="s">
        <v>135</v>
      </c>
    </row>
    <row r="159" spans="1:17" x14ac:dyDescent="0.2">
      <c r="A159" s="68" t="s">
        <v>79</v>
      </c>
      <c r="B159" s="69" t="s">
        <v>91</v>
      </c>
      <c r="C159" s="76">
        <v>1500</v>
      </c>
      <c r="D159" s="76"/>
      <c r="E159" s="76"/>
      <c r="F159" s="76"/>
      <c r="G159" s="75">
        <f t="shared" si="67"/>
        <v>1500</v>
      </c>
      <c r="H159" s="76">
        <v>15</v>
      </c>
      <c r="I159" s="76"/>
      <c r="J159" s="76"/>
      <c r="K159" s="76"/>
      <c r="L159" s="76"/>
      <c r="M159" s="76"/>
      <c r="N159" s="75">
        <f t="shared" si="66"/>
        <v>1485</v>
      </c>
      <c r="O159" s="86">
        <v>44370</v>
      </c>
      <c r="P159" s="108" t="s">
        <v>51</v>
      </c>
      <c r="Q159" s="115" t="s">
        <v>135</v>
      </c>
    </row>
    <row r="160" spans="1:17" ht="13.5" thickBot="1" x14ac:dyDescent="0.25">
      <c r="A160" s="68" t="s">
        <v>101</v>
      </c>
      <c r="B160" s="69" t="s">
        <v>102</v>
      </c>
      <c r="C160" s="76">
        <v>1250</v>
      </c>
      <c r="D160" s="76">
        <v>164.06</v>
      </c>
      <c r="E160" s="76"/>
      <c r="F160" s="76"/>
      <c r="G160" s="75">
        <f t="shared" si="67"/>
        <v>1414.06</v>
      </c>
      <c r="H160" s="76">
        <v>14.14</v>
      </c>
      <c r="I160" s="76"/>
      <c r="J160" s="76"/>
      <c r="K160" s="76"/>
      <c r="L160" s="76"/>
      <c r="M160" s="76"/>
      <c r="N160" s="75">
        <f t="shared" si="66"/>
        <v>1399.9199999999998</v>
      </c>
      <c r="O160" s="86">
        <v>44363</v>
      </c>
      <c r="P160" s="108" t="s">
        <v>51</v>
      </c>
      <c r="Q160" s="115" t="s">
        <v>135</v>
      </c>
    </row>
    <row r="161" spans="1:17" s="81" customFormat="1" ht="13.5" thickBot="1" x14ac:dyDescent="0.25">
      <c r="A161" s="239" t="s">
        <v>0</v>
      </c>
      <c r="B161" s="240"/>
      <c r="C161" s="93">
        <f>SUM(C154:C160)</f>
        <v>11383.4</v>
      </c>
      <c r="D161" s="93">
        <f t="shared" ref="D161:N161" si="68">SUM(D154:D160)</f>
        <v>684.65000000000009</v>
      </c>
      <c r="E161" s="93">
        <f t="shared" si="68"/>
        <v>640</v>
      </c>
      <c r="F161" s="93">
        <f t="shared" si="68"/>
        <v>624</v>
      </c>
      <c r="G161" s="93">
        <f t="shared" si="68"/>
        <v>12792.05</v>
      </c>
      <c r="H161" s="93">
        <f t="shared" si="68"/>
        <v>127.09</v>
      </c>
      <c r="I161" s="93">
        <f t="shared" si="68"/>
        <v>696</v>
      </c>
      <c r="J161" s="93">
        <f t="shared" si="68"/>
        <v>-159.5</v>
      </c>
      <c r="K161" s="93">
        <f t="shared" si="68"/>
        <v>624</v>
      </c>
      <c r="L161" s="93">
        <f t="shared" si="68"/>
        <v>402.23</v>
      </c>
      <c r="M161" s="93">
        <f t="shared" si="68"/>
        <v>1125</v>
      </c>
      <c r="N161" s="93">
        <f t="shared" si="68"/>
        <v>9893.23</v>
      </c>
      <c r="O161" s="241" t="s">
        <v>0</v>
      </c>
      <c r="P161" s="242"/>
      <c r="Q161" s="115"/>
    </row>
    <row r="162" spans="1:17" x14ac:dyDescent="0.2">
      <c r="A162" s="70" t="s">
        <v>25</v>
      </c>
      <c r="B162" s="71" t="s">
        <v>62</v>
      </c>
      <c r="C162" s="76">
        <v>3966.4</v>
      </c>
      <c r="D162" s="76"/>
      <c r="E162" s="76">
        <v>490</v>
      </c>
      <c r="F162" s="76">
        <v>624</v>
      </c>
      <c r="G162" s="75">
        <f t="shared" ref="G162" si="69">C162+D162+F162</f>
        <v>4590.3999999999996</v>
      </c>
      <c r="H162" s="76">
        <v>0</v>
      </c>
      <c r="I162" s="76">
        <v>559</v>
      </c>
      <c r="J162" s="76">
        <v>-159.5</v>
      </c>
      <c r="K162" s="76">
        <v>624</v>
      </c>
      <c r="L162" s="76">
        <v>200.01</v>
      </c>
      <c r="M162" s="76"/>
      <c r="N162" s="75">
        <f t="shared" ref="N162:N168" si="70">C162+D162+E162-H162-I162-J162-K162-L162-M162</f>
        <v>3232.8899999999994</v>
      </c>
      <c r="O162" s="86">
        <v>44377</v>
      </c>
      <c r="P162" s="110" t="s">
        <v>52</v>
      </c>
      <c r="Q162" s="115" t="s">
        <v>135</v>
      </c>
    </row>
    <row r="163" spans="1:17" x14ac:dyDescent="0.2">
      <c r="A163" s="68" t="s">
        <v>26</v>
      </c>
      <c r="B163" s="69" t="s">
        <v>70</v>
      </c>
      <c r="C163" s="76">
        <v>1023.5</v>
      </c>
      <c r="D163" s="76"/>
      <c r="E163" s="76">
        <v>50</v>
      </c>
      <c r="F163" s="76"/>
      <c r="G163" s="75">
        <f>C163+D163+F163</f>
        <v>1023.5</v>
      </c>
      <c r="H163" s="76">
        <v>10.74</v>
      </c>
      <c r="I163" s="76"/>
      <c r="J163" s="76"/>
      <c r="K163" s="76"/>
      <c r="L163" s="76">
        <v>58.14</v>
      </c>
      <c r="M163" s="76"/>
      <c r="N163" s="75">
        <f t="shared" si="70"/>
        <v>1004.62</v>
      </c>
      <c r="O163" s="86">
        <v>44377</v>
      </c>
      <c r="P163" s="110" t="s">
        <v>52</v>
      </c>
      <c r="Q163" s="115" t="s">
        <v>135</v>
      </c>
    </row>
    <row r="164" spans="1:17" x14ac:dyDescent="0.2">
      <c r="A164" s="68" t="s">
        <v>3</v>
      </c>
      <c r="B164" s="69" t="s">
        <v>71</v>
      </c>
      <c r="C164" s="76">
        <v>1343.5</v>
      </c>
      <c r="D164" s="76"/>
      <c r="E164" s="76">
        <v>50</v>
      </c>
      <c r="F164" s="76"/>
      <c r="G164" s="75">
        <f>C164+D164+F164+E164</f>
        <v>1393.5</v>
      </c>
      <c r="H164" s="76">
        <v>13.94</v>
      </c>
      <c r="I164" s="76"/>
      <c r="J164" s="76"/>
      <c r="K164" s="76"/>
      <c r="L164" s="76">
        <v>76.3</v>
      </c>
      <c r="M164" s="76"/>
      <c r="N164" s="75">
        <f t="shared" si="70"/>
        <v>1303.26</v>
      </c>
      <c r="O164" s="86">
        <v>44377</v>
      </c>
      <c r="P164" s="110" t="s">
        <v>52</v>
      </c>
      <c r="Q164" s="115" t="s">
        <v>135</v>
      </c>
    </row>
    <row r="165" spans="1:17" x14ac:dyDescent="0.2">
      <c r="A165" s="68" t="s">
        <v>31</v>
      </c>
      <c r="B165" s="69" t="s">
        <v>72</v>
      </c>
      <c r="C165" s="76">
        <v>1300</v>
      </c>
      <c r="D165" s="76"/>
      <c r="E165" s="76">
        <v>50</v>
      </c>
      <c r="F165" s="76"/>
      <c r="G165" s="75">
        <f>C165+D165+F165+E165</f>
        <v>1350</v>
      </c>
      <c r="H165" s="76">
        <v>13.5</v>
      </c>
      <c r="I165" s="76"/>
      <c r="J165" s="76"/>
      <c r="K165" s="76"/>
      <c r="L165" s="76">
        <v>67.78</v>
      </c>
      <c r="M165" s="76"/>
      <c r="N165" s="75">
        <f t="shared" si="70"/>
        <v>1268.72</v>
      </c>
      <c r="O165" s="86">
        <v>44377</v>
      </c>
      <c r="P165" s="110" t="s">
        <v>52</v>
      </c>
      <c r="Q165" s="115" t="s">
        <v>135</v>
      </c>
    </row>
    <row r="166" spans="1:17" x14ac:dyDescent="0.2">
      <c r="A166" s="68" t="s">
        <v>69</v>
      </c>
      <c r="B166" s="69" t="s">
        <v>73</v>
      </c>
      <c r="C166" s="76">
        <v>1000</v>
      </c>
      <c r="D166" s="76">
        <v>300</v>
      </c>
      <c r="E166" s="76"/>
      <c r="F166" s="76"/>
      <c r="G166" s="75">
        <f t="shared" ref="G166:G168" si="71">C166+D166+F166</f>
        <v>1300</v>
      </c>
      <c r="H166" s="76">
        <v>13</v>
      </c>
      <c r="I166" s="76"/>
      <c r="J166" s="76"/>
      <c r="K166" s="76"/>
      <c r="L166" s="76"/>
      <c r="M166" s="76"/>
      <c r="N166" s="75">
        <f t="shared" si="70"/>
        <v>1287</v>
      </c>
      <c r="O166" s="86">
        <v>44377</v>
      </c>
      <c r="P166" s="110" t="s">
        <v>52</v>
      </c>
      <c r="Q166" s="115" t="s">
        <v>135</v>
      </c>
    </row>
    <row r="167" spans="1:17" x14ac:dyDescent="0.2">
      <c r="A167" s="68" t="s">
        <v>79</v>
      </c>
      <c r="B167" s="69" t="s">
        <v>91</v>
      </c>
      <c r="C167" s="76">
        <v>1500</v>
      </c>
      <c r="D167" s="76"/>
      <c r="E167" s="76"/>
      <c r="F167" s="76"/>
      <c r="G167" s="75">
        <f t="shared" si="71"/>
        <v>1500</v>
      </c>
      <c r="H167" s="76">
        <v>15</v>
      </c>
      <c r="I167" s="76"/>
      <c r="J167" s="76"/>
      <c r="K167" s="76"/>
      <c r="L167" s="76"/>
      <c r="M167" s="76"/>
      <c r="N167" s="75">
        <f t="shared" si="70"/>
        <v>1485</v>
      </c>
      <c r="O167" s="86">
        <v>44377</v>
      </c>
      <c r="P167" s="110" t="s">
        <v>52</v>
      </c>
      <c r="Q167" s="115" t="s">
        <v>135</v>
      </c>
    </row>
    <row r="168" spans="1:17" ht="13.5" thickBot="1" x14ac:dyDescent="0.25">
      <c r="A168" s="68" t="s">
        <v>101</v>
      </c>
      <c r="B168" s="69" t="s">
        <v>102</v>
      </c>
      <c r="C168" s="76">
        <v>1250</v>
      </c>
      <c r="D168" s="76"/>
      <c r="E168" s="76"/>
      <c r="F168" s="76"/>
      <c r="G168" s="75">
        <f t="shared" si="71"/>
        <v>1250</v>
      </c>
      <c r="H168" s="76">
        <v>12.5</v>
      </c>
      <c r="I168" s="76"/>
      <c r="J168" s="76"/>
      <c r="K168" s="76"/>
      <c r="L168" s="76"/>
      <c r="M168" s="76"/>
      <c r="N168" s="75">
        <f t="shared" si="70"/>
        <v>1237.5</v>
      </c>
      <c r="O168" s="86">
        <v>44377</v>
      </c>
      <c r="P168" s="110" t="s">
        <v>52</v>
      </c>
      <c r="Q168" s="115" t="s">
        <v>135</v>
      </c>
    </row>
    <row r="169" spans="1:17" s="81" customFormat="1" ht="13.5" thickBot="1" x14ac:dyDescent="0.25">
      <c r="A169" s="243" t="s">
        <v>0</v>
      </c>
      <c r="B169" s="244"/>
      <c r="C169" s="90">
        <f>SUM(C162:C168)</f>
        <v>11383.4</v>
      </c>
      <c r="D169" s="90">
        <f t="shared" ref="D169:N169" si="72">SUM(D162:D168)</f>
        <v>300</v>
      </c>
      <c r="E169" s="90">
        <f t="shared" si="72"/>
        <v>640</v>
      </c>
      <c r="F169" s="90">
        <f t="shared" si="72"/>
        <v>624</v>
      </c>
      <c r="G169" s="90">
        <f t="shared" si="72"/>
        <v>12407.4</v>
      </c>
      <c r="H169" s="90">
        <f t="shared" si="72"/>
        <v>78.680000000000007</v>
      </c>
      <c r="I169" s="90">
        <f t="shared" si="72"/>
        <v>559</v>
      </c>
      <c r="J169" s="90">
        <f t="shared" si="72"/>
        <v>-159.5</v>
      </c>
      <c r="K169" s="90">
        <f t="shared" si="72"/>
        <v>624</v>
      </c>
      <c r="L169" s="90">
        <f t="shared" si="72"/>
        <v>402.23</v>
      </c>
      <c r="M169" s="90">
        <f t="shared" si="72"/>
        <v>0</v>
      </c>
      <c r="N169" s="90">
        <f t="shared" si="72"/>
        <v>10818.99</v>
      </c>
      <c r="O169" s="245" t="s">
        <v>0</v>
      </c>
      <c r="P169" s="246"/>
      <c r="Q169" s="116"/>
    </row>
    <row r="170" spans="1:17" s="120" customFormat="1" ht="13.5" thickBot="1" x14ac:dyDescent="0.25">
      <c r="A170" s="264" t="s">
        <v>88</v>
      </c>
      <c r="B170" s="265"/>
      <c r="C170" s="135">
        <f t="shared" ref="C170:N170" si="73">C169+C161+C145+C137+C153</f>
        <v>56917</v>
      </c>
      <c r="D170" s="135">
        <f t="shared" si="73"/>
        <v>2560.84</v>
      </c>
      <c r="E170" s="135">
        <f t="shared" si="73"/>
        <v>3200</v>
      </c>
      <c r="F170" s="135">
        <f t="shared" si="73"/>
        <v>3120</v>
      </c>
      <c r="G170" s="135">
        <f t="shared" si="73"/>
        <v>63097.84</v>
      </c>
      <c r="H170" s="135">
        <f t="shared" si="73"/>
        <v>573.88</v>
      </c>
      <c r="I170" s="135">
        <f>I169+I161+I145+I137+I153</f>
        <v>3019</v>
      </c>
      <c r="J170" s="135">
        <f t="shared" si="73"/>
        <v>-797.5</v>
      </c>
      <c r="K170" s="135">
        <f t="shared" si="73"/>
        <v>3120</v>
      </c>
      <c r="L170" s="135">
        <f t="shared" si="73"/>
        <v>2011.15</v>
      </c>
      <c r="M170" s="135">
        <f t="shared" si="73"/>
        <v>4500</v>
      </c>
      <c r="N170" s="135">
        <f t="shared" si="73"/>
        <v>50251.31</v>
      </c>
      <c r="O170" s="124"/>
      <c r="P170" s="124"/>
      <c r="Q170" s="146"/>
    </row>
    <row r="171" spans="1:17" s="142" customFormat="1" x14ac:dyDescent="0.2">
      <c r="A171" s="139" t="s">
        <v>8</v>
      </c>
      <c r="B171" s="145" t="s">
        <v>96</v>
      </c>
      <c r="C171" s="140">
        <v>13331</v>
      </c>
      <c r="D171" s="140"/>
      <c r="E171" s="140"/>
      <c r="F171" s="140">
        <v>5624</v>
      </c>
      <c r="G171" s="75">
        <f t="shared" ref="G171:G172" si="74">C171+D171+F171</f>
        <v>18955</v>
      </c>
      <c r="H171" s="140"/>
      <c r="I171" s="140">
        <v>2184</v>
      </c>
      <c r="J171" s="140">
        <v>-853</v>
      </c>
      <c r="K171" s="140"/>
      <c r="L171" s="140"/>
      <c r="M171" s="140"/>
      <c r="N171" s="147">
        <f t="shared" ref="N171:N173" si="75">C171+D171+E171-H171-I171-J171-K171-L171-M171</f>
        <v>12000</v>
      </c>
      <c r="O171" s="148"/>
      <c r="P171" s="149"/>
      <c r="Q171" s="151"/>
    </row>
    <row r="172" spans="1:17" s="142" customFormat="1" ht="13.5" thickBot="1" x14ac:dyDescent="0.25">
      <c r="A172" s="139" t="s">
        <v>27</v>
      </c>
      <c r="B172" s="145" t="s">
        <v>97</v>
      </c>
      <c r="C172" s="140">
        <v>13546</v>
      </c>
      <c r="D172" s="140"/>
      <c r="E172" s="140"/>
      <c r="F172" s="140">
        <v>5409</v>
      </c>
      <c r="G172" s="75">
        <f t="shared" si="74"/>
        <v>18955</v>
      </c>
      <c r="H172" s="140"/>
      <c r="I172" s="140">
        <v>2184</v>
      </c>
      <c r="J172" s="140">
        <v>-853</v>
      </c>
      <c r="K172" s="140"/>
      <c r="L172" s="140"/>
      <c r="M172" s="143"/>
      <c r="N172" s="147">
        <f t="shared" si="75"/>
        <v>12215</v>
      </c>
      <c r="O172" s="148"/>
      <c r="P172" s="149"/>
      <c r="Q172" s="151"/>
    </row>
    <row r="173" spans="1:17" s="142" customFormat="1" ht="13.5" hidden="1" thickBot="1" x14ac:dyDescent="0.25">
      <c r="A173" s="139" t="s">
        <v>6</v>
      </c>
      <c r="B173" s="145" t="s">
        <v>98</v>
      </c>
      <c r="C173" s="144"/>
      <c r="D173" s="144"/>
      <c r="E173" s="144"/>
      <c r="F173" s="144"/>
      <c r="G173" s="75">
        <f t="shared" ref="G173" si="76">C173+D173+F173</f>
        <v>0</v>
      </c>
      <c r="H173" s="144"/>
      <c r="I173" s="144"/>
      <c r="J173" s="144"/>
      <c r="K173" s="144"/>
      <c r="L173" s="144"/>
      <c r="M173" s="144"/>
      <c r="N173" s="147">
        <f t="shared" si="75"/>
        <v>0</v>
      </c>
      <c r="O173" s="148"/>
      <c r="P173" s="149"/>
      <c r="Q173" s="151"/>
    </row>
    <row r="174" spans="1:17" s="114" customFormat="1" ht="13.5" thickBot="1" x14ac:dyDescent="0.25">
      <c r="A174" s="232" t="s">
        <v>89</v>
      </c>
      <c r="B174" s="233"/>
      <c r="C174" s="138">
        <f t="shared" ref="C174:N174" si="77">SUM(C171:C173)</f>
        <v>26877</v>
      </c>
      <c r="D174" s="138">
        <f t="shared" si="77"/>
        <v>0</v>
      </c>
      <c r="E174" s="138">
        <f t="shared" si="77"/>
        <v>0</v>
      </c>
      <c r="F174" s="138">
        <f t="shared" si="77"/>
        <v>11033</v>
      </c>
      <c r="G174" s="138">
        <f t="shared" si="77"/>
        <v>37910</v>
      </c>
      <c r="H174" s="138">
        <f t="shared" si="77"/>
        <v>0</v>
      </c>
      <c r="I174" s="138">
        <f>SUM(I171:I173)</f>
        <v>4368</v>
      </c>
      <c r="J174" s="138">
        <f t="shared" si="77"/>
        <v>-1706</v>
      </c>
      <c r="K174" s="138">
        <f t="shared" si="77"/>
        <v>0</v>
      </c>
      <c r="L174" s="138">
        <f t="shared" si="77"/>
        <v>0</v>
      </c>
      <c r="M174" s="138">
        <f t="shared" si="77"/>
        <v>0</v>
      </c>
      <c r="N174" s="152">
        <f t="shared" si="77"/>
        <v>24215</v>
      </c>
      <c r="O174" s="113"/>
      <c r="P174" s="113"/>
      <c r="Q174" s="112"/>
    </row>
    <row r="175" spans="1:17" s="114" customFormat="1" ht="13.5" thickBot="1" x14ac:dyDescent="0.25">
      <c r="A175" s="234" t="s">
        <v>90</v>
      </c>
      <c r="B175" s="234"/>
      <c r="C175" s="121"/>
      <c r="D175" s="121"/>
      <c r="E175" s="121"/>
      <c r="F175" s="121"/>
      <c r="G175" s="121"/>
      <c r="H175" s="127">
        <f>(H170+H174)*2</f>
        <v>1147.76</v>
      </c>
      <c r="I175" s="125">
        <f>I170+I174</f>
        <v>7387</v>
      </c>
      <c r="J175" s="128">
        <f>J170+J174</f>
        <v>-2503.5</v>
      </c>
      <c r="K175" s="121"/>
      <c r="L175" s="121"/>
      <c r="M175" s="121"/>
      <c r="N175" s="121">
        <f>9000+11000+12000</f>
        <v>32000</v>
      </c>
      <c r="O175" s="113"/>
      <c r="P175" s="113"/>
      <c r="Q175" s="150"/>
    </row>
    <row r="176" spans="1:17" s="114" customFormat="1" ht="13.5" thickBot="1" x14ac:dyDescent="0.25">
      <c r="A176" s="133"/>
      <c r="B176" s="133"/>
      <c r="C176" s="121"/>
      <c r="D176" s="121"/>
      <c r="E176" s="121"/>
      <c r="F176" s="121"/>
      <c r="G176" s="121"/>
      <c r="H176" s="121"/>
      <c r="I176" s="249">
        <f>I175+J175</f>
        <v>4883.5</v>
      </c>
      <c r="J176" s="250"/>
      <c r="K176" s="121"/>
      <c r="L176" s="121"/>
      <c r="M176" s="121"/>
      <c r="N176" s="121"/>
      <c r="O176" s="113"/>
      <c r="P176" s="113"/>
      <c r="Q176" s="123"/>
    </row>
    <row r="177" spans="1:17" s="114" customFormat="1" ht="13.5" thickBot="1" x14ac:dyDescent="0.25">
      <c r="A177" s="133"/>
      <c r="B177" s="133"/>
      <c r="C177" s="121"/>
      <c r="D177" s="121"/>
      <c r="E177" s="121"/>
      <c r="F177" s="121"/>
      <c r="G177" s="121"/>
      <c r="H177" s="259">
        <f>SUM(H175:J175)</f>
        <v>6031.26</v>
      </c>
      <c r="I177" s="260"/>
      <c r="J177" s="261"/>
      <c r="K177" s="121"/>
      <c r="L177" s="121"/>
      <c r="M177" s="121"/>
      <c r="N177" s="121"/>
      <c r="O177" s="113"/>
      <c r="P177" s="113"/>
      <c r="Q177" s="123"/>
    </row>
    <row r="178" spans="1:17" s="122" customFormat="1" ht="13.5" thickBot="1" x14ac:dyDescent="0.25">
      <c r="A178" s="112"/>
      <c r="B178" s="112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13"/>
      <c r="P178" s="113"/>
      <c r="Q178" s="112"/>
    </row>
    <row r="179" spans="1:17" s="66" customFormat="1" ht="13.5" thickBot="1" x14ac:dyDescent="0.25">
      <c r="A179" s="270" t="s">
        <v>136</v>
      </c>
      <c r="B179" s="271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  <c r="O179" s="271"/>
      <c r="P179" s="271"/>
      <c r="Q179" s="272"/>
    </row>
    <row r="180" spans="1:17" s="66" customFormat="1" ht="13.5" thickBot="1" x14ac:dyDescent="0.25">
      <c r="A180" s="72" t="s">
        <v>63</v>
      </c>
      <c r="B180" s="73" t="s">
        <v>1</v>
      </c>
      <c r="C180" s="74" t="s">
        <v>55</v>
      </c>
      <c r="D180" s="74" t="s">
        <v>56</v>
      </c>
      <c r="E180" s="74" t="s">
        <v>67</v>
      </c>
      <c r="F180" s="74" t="s">
        <v>61</v>
      </c>
      <c r="G180" s="74" t="s">
        <v>74</v>
      </c>
      <c r="H180" s="74" t="s">
        <v>58</v>
      </c>
      <c r="I180" s="74" t="s">
        <v>59</v>
      </c>
      <c r="J180" s="74" t="s">
        <v>66</v>
      </c>
      <c r="K180" s="74" t="s">
        <v>61</v>
      </c>
      <c r="L180" s="74" t="s">
        <v>57</v>
      </c>
      <c r="M180" s="74" t="s">
        <v>60</v>
      </c>
      <c r="N180" s="74" t="s">
        <v>2</v>
      </c>
      <c r="O180" s="79" t="s">
        <v>65</v>
      </c>
      <c r="P180" s="80" t="s">
        <v>68</v>
      </c>
      <c r="Q180" s="118" t="s">
        <v>87</v>
      </c>
    </row>
    <row r="181" spans="1:17" x14ac:dyDescent="0.2">
      <c r="A181" s="70" t="s">
        <v>25</v>
      </c>
      <c r="B181" s="71" t="s">
        <v>62</v>
      </c>
      <c r="C181" s="76">
        <v>3966.4</v>
      </c>
      <c r="D181" s="76"/>
      <c r="E181" s="76">
        <v>490</v>
      </c>
      <c r="F181" s="76">
        <v>624</v>
      </c>
      <c r="G181" s="75">
        <f t="shared" ref="G181" si="78">C181+D181+F181</f>
        <v>4590.3999999999996</v>
      </c>
      <c r="H181" s="76">
        <v>44.28</v>
      </c>
      <c r="I181" s="76">
        <v>559</v>
      </c>
      <c r="J181" s="76">
        <v>-159.5</v>
      </c>
      <c r="K181" s="76">
        <v>624</v>
      </c>
      <c r="L181" s="76">
        <v>200.01</v>
      </c>
      <c r="M181" s="76">
        <v>1125</v>
      </c>
      <c r="N181" s="75">
        <f t="shared" ref="N181:N187" si="79">C181+D181+E181-H181-I181-J181-K181-L181-M181</f>
        <v>2063.6099999999997</v>
      </c>
      <c r="O181" s="86">
        <v>44384</v>
      </c>
      <c r="P181" s="105" t="s">
        <v>53</v>
      </c>
      <c r="Q181" s="115" t="s">
        <v>136</v>
      </c>
    </row>
    <row r="182" spans="1:17" x14ac:dyDescent="0.2">
      <c r="A182" s="68" t="s">
        <v>26</v>
      </c>
      <c r="B182" s="69" t="s">
        <v>70</v>
      </c>
      <c r="C182" s="76">
        <v>1023.5</v>
      </c>
      <c r="D182" s="76"/>
      <c r="E182" s="76">
        <v>50</v>
      </c>
      <c r="F182" s="76"/>
      <c r="G182" s="75">
        <f>C182+D182+F182</f>
        <v>1023.5</v>
      </c>
      <c r="H182" s="76">
        <v>10.74</v>
      </c>
      <c r="I182" s="76"/>
      <c r="J182" s="76"/>
      <c r="K182" s="76"/>
      <c r="L182" s="76">
        <v>58.14</v>
      </c>
      <c r="M182" s="76"/>
      <c r="N182" s="75">
        <f t="shared" si="79"/>
        <v>1004.62</v>
      </c>
      <c r="O182" s="86">
        <v>44384</v>
      </c>
      <c r="P182" s="105" t="s">
        <v>53</v>
      </c>
      <c r="Q182" s="115" t="s">
        <v>136</v>
      </c>
    </row>
    <row r="183" spans="1:17" x14ac:dyDescent="0.2">
      <c r="A183" s="68" t="s">
        <v>3</v>
      </c>
      <c r="B183" s="69" t="s">
        <v>71</v>
      </c>
      <c r="C183" s="76">
        <v>1343.5</v>
      </c>
      <c r="D183" s="76"/>
      <c r="E183" s="76">
        <v>50</v>
      </c>
      <c r="F183" s="76"/>
      <c r="G183" s="75">
        <f>C183+D183+F183+E183</f>
        <v>1393.5</v>
      </c>
      <c r="H183" s="76">
        <v>13.94</v>
      </c>
      <c r="I183" s="76"/>
      <c r="J183" s="76"/>
      <c r="K183" s="76"/>
      <c r="L183" s="76">
        <v>76.3</v>
      </c>
      <c r="M183" s="76"/>
      <c r="N183" s="75">
        <f t="shared" si="79"/>
        <v>1303.26</v>
      </c>
      <c r="O183" s="86">
        <v>44384</v>
      </c>
      <c r="P183" s="105" t="s">
        <v>53</v>
      </c>
      <c r="Q183" s="115" t="s">
        <v>136</v>
      </c>
    </row>
    <row r="184" spans="1:17" x14ac:dyDescent="0.2">
      <c r="A184" s="68" t="s">
        <v>31</v>
      </c>
      <c r="B184" s="69" t="s">
        <v>72</v>
      </c>
      <c r="C184" s="76">
        <v>1300</v>
      </c>
      <c r="D184" s="76"/>
      <c r="E184" s="76">
        <v>50</v>
      </c>
      <c r="F184" s="76"/>
      <c r="G184" s="75">
        <f>C184+D184+F184+E184</f>
        <v>1350</v>
      </c>
      <c r="H184" s="76">
        <v>13.5</v>
      </c>
      <c r="I184" s="76"/>
      <c r="J184" s="76"/>
      <c r="K184" s="76"/>
      <c r="L184" s="76">
        <v>67.78</v>
      </c>
      <c r="M184" s="76"/>
      <c r="N184" s="75">
        <f t="shared" si="79"/>
        <v>1268.72</v>
      </c>
      <c r="O184" s="86">
        <v>44384</v>
      </c>
      <c r="P184" s="105" t="s">
        <v>53</v>
      </c>
      <c r="Q184" s="115" t="s">
        <v>136</v>
      </c>
    </row>
    <row r="185" spans="1:17" x14ac:dyDescent="0.2">
      <c r="A185" s="68" t="s">
        <v>69</v>
      </c>
      <c r="B185" s="69" t="s">
        <v>73</v>
      </c>
      <c r="C185" s="76">
        <v>1000</v>
      </c>
      <c r="D185" s="76"/>
      <c r="E185" s="76"/>
      <c r="F185" s="76"/>
      <c r="G185" s="75">
        <f t="shared" ref="G185:G187" si="80">C185+D185+F185</f>
        <v>1000</v>
      </c>
      <c r="H185" s="76">
        <v>10</v>
      </c>
      <c r="I185" s="76"/>
      <c r="J185" s="76"/>
      <c r="K185" s="76"/>
      <c r="L185" s="76"/>
      <c r="M185" s="76"/>
      <c r="N185" s="75">
        <f t="shared" si="79"/>
        <v>990</v>
      </c>
      <c r="O185" s="86">
        <v>44384</v>
      </c>
      <c r="P185" s="105" t="s">
        <v>53</v>
      </c>
      <c r="Q185" s="115" t="s">
        <v>136</v>
      </c>
    </row>
    <row r="186" spans="1:17" x14ac:dyDescent="0.2">
      <c r="A186" s="68" t="s">
        <v>79</v>
      </c>
      <c r="B186" s="69" t="s">
        <v>91</v>
      </c>
      <c r="C186" s="76">
        <v>1500</v>
      </c>
      <c r="D186" s="76"/>
      <c r="E186" s="76"/>
      <c r="F186" s="76"/>
      <c r="G186" s="75">
        <f t="shared" si="80"/>
        <v>1500</v>
      </c>
      <c r="H186" s="76">
        <v>15</v>
      </c>
      <c r="I186" s="76"/>
      <c r="J186" s="76"/>
      <c r="K186" s="76"/>
      <c r="L186" s="76"/>
      <c r="M186" s="76"/>
      <c r="N186" s="75">
        <f t="shared" ref="N186" si="81">C186+D186+E186-H186-I186-J186-K186-L186-M186</f>
        <v>1485</v>
      </c>
      <c r="O186" s="86">
        <v>44384</v>
      </c>
      <c r="P186" s="105" t="s">
        <v>53</v>
      </c>
      <c r="Q186" s="115" t="s">
        <v>136</v>
      </c>
    </row>
    <row r="187" spans="1:17" ht="13.5" thickBot="1" x14ac:dyDescent="0.25">
      <c r="A187" s="68" t="s">
        <v>101</v>
      </c>
      <c r="B187" s="69" t="s">
        <v>102</v>
      </c>
      <c r="C187" s="76">
        <v>1250</v>
      </c>
      <c r="D187" s="76"/>
      <c r="E187" s="76"/>
      <c r="F187" s="76"/>
      <c r="G187" s="75">
        <f t="shared" si="80"/>
        <v>1250</v>
      </c>
      <c r="H187" s="76">
        <v>12.5</v>
      </c>
      <c r="I187" s="76"/>
      <c r="J187" s="76"/>
      <c r="K187" s="76"/>
      <c r="L187" s="76"/>
      <c r="M187" s="76"/>
      <c r="N187" s="75">
        <f t="shared" si="79"/>
        <v>1237.5</v>
      </c>
      <c r="O187" s="86">
        <v>44384</v>
      </c>
      <c r="P187" s="105" t="s">
        <v>53</v>
      </c>
      <c r="Q187" s="115" t="s">
        <v>136</v>
      </c>
    </row>
    <row r="188" spans="1:17" s="81" customFormat="1" ht="13.5" thickBot="1" x14ac:dyDescent="0.25">
      <c r="A188" s="277" t="s">
        <v>0</v>
      </c>
      <c r="B188" s="278"/>
      <c r="C188" s="101">
        <f>SUM(C181:C187)</f>
        <v>11383.4</v>
      </c>
      <c r="D188" s="101">
        <f t="shared" ref="D188:N188" si="82">SUM(D181:D187)</f>
        <v>0</v>
      </c>
      <c r="E188" s="101">
        <f t="shared" si="82"/>
        <v>640</v>
      </c>
      <c r="F188" s="101">
        <f t="shared" si="82"/>
        <v>624</v>
      </c>
      <c r="G188" s="101">
        <f t="shared" si="82"/>
        <v>12107.4</v>
      </c>
      <c r="H188" s="101">
        <f t="shared" si="82"/>
        <v>119.96000000000001</v>
      </c>
      <c r="I188" s="101">
        <f t="shared" si="82"/>
        <v>559</v>
      </c>
      <c r="J188" s="101">
        <f t="shared" si="82"/>
        <v>-159.5</v>
      </c>
      <c r="K188" s="101">
        <f t="shared" si="82"/>
        <v>624</v>
      </c>
      <c r="L188" s="101">
        <f t="shared" si="82"/>
        <v>402.23</v>
      </c>
      <c r="M188" s="101">
        <f t="shared" si="82"/>
        <v>1125</v>
      </c>
      <c r="N188" s="101">
        <f t="shared" si="82"/>
        <v>9352.7099999999991</v>
      </c>
      <c r="O188" s="279" t="s">
        <v>0</v>
      </c>
      <c r="P188" s="263"/>
      <c r="Q188" s="115"/>
    </row>
    <row r="189" spans="1:17" x14ac:dyDescent="0.2">
      <c r="A189" s="70" t="s">
        <v>25</v>
      </c>
      <c r="B189" s="71" t="s">
        <v>62</v>
      </c>
      <c r="C189" s="76">
        <v>3966.4</v>
      </c>
      <c r="D189" s="76"/>
      <c r="E189" s="76">
        <v>490</v>
      </c>
      <c r="F189" s="76">
        <v>624</v>
      </c>
      <c r="G189" s="75">
        <f t="shared" ref="G189" si="83">C189+D189+F189</f>
        <v>4590.3999999999996</v>
      </c>
      <c r="H189" s="76">
        <v>44.28</v>
      </c>
      <c r="I189" s="76">
        <v>559</v>
      </c>
      <c r="J189" s="76">
        <v>-159.5</v>
      </c>
      <c r="K189" s="76">
        <v>624</v>
      </c>
      <c r="L189" s="76">
        <v>200.01</v>
      </c>
      <c r="M189" s="76">
        <v>1125</v>
      </c>
      <c r="N189" s="75">
        <f t="shared" ref="N189:N195" si="84">C189+D189+E189-H189-I189-J189-K189-L189-M189</f>
        <v>2063.6099999999997</v>
      </c>
      <c r="O189" s="86">
        <v>44391</v>
      </c>
      <c r="P189" s="131" t="s">
        <v>54</v>
      </c>
      <c r="Q189" s="115" t="s">
        <v>136</v>
      </c>
    </row>
    <row r="190" spans="1:17" x14ac:dyDescent="0.2">
      <c r="A190" s="68" t="s">
        <v>26</v>
      </c>
      <c r="B190" s="69" t="s">
        <v>70</v>
      </c>
      <c r="C190" s="76">
        <v>1023.5</v>
      </c>
      <c r="D190" s="76"/>
      <c r="E190" s="76">
        <v>50</v>
      </c>
      <c r="F190" s="76"/>
      <c r="G190" s="75">
        <f>C190+D190+F190</f>
        <v>1023.5</v>
      </c>
      <c r="H190" s="76">
        <v>10.74</v>
      </c>
      <c r="I190" s="76"/>
      <c r="J190" s="76"/>
      <c r="K190" s="76"/>
      <c r="L190" s="76">
        <v>58.14</v>
      </c>
      <c r="M190" s="76"/>
      <c r="N190" s="75">
        <f t="shared" si="84"/>
        <v>1004.62</v>
      </c>
      <c r="O190" s="86">
        <v>44391</v>
      </c>
      <c r="P190" s="131" t="s">
        <v>54</v>
      </c>
      <c r="Q190" s="115" t="s">
        <v>136</v>
      </c>
    </row>
    <row r="191" spans="1:17" x14ac:dyDescent="0.2">
      <c r="A191" s="68" t="s">
        <v>3</v>
      </c>
      <c r="B191" s="69" t="s">
        <v>71</v>
      </c>
      <c r="C191" s="76">
        <v>1343.5</v>
      </c>
      <c r="D191" s="76"/>
      <c r="E191" s="76">
        <v>50</v>
      </c>
      <c r="F191" s="76"/>
      <c r="G191" s="75">
        <f>C191+D191+F191+E191</f>
        <v>1393.5</v>
      </c>
      <c r="H191" s="76">
        <v>13.94</v>
      </c>
      <c r="I191" s="76"/>
      <c r="J191" s="76"/>
      <c r="K191" s="76"/>
      <c r="L191" s="76">
        <v>76.3</v>
      </c>
      <c r="M191" s="76"/>
      <c r="N191" s="75">
        <f t="shared" si="84"/>
        <v>1303.26</v>
      </c>
      <c r="O191" s="86">
        <v>44391</v>
      </c>
      <c r="P191" s="131" t="s">
        <v>54</v>
      </c>
      <c r="Q191" s="115" t="s">
        <v>136</v>
      </c>
    </row>
    <row r="192" spans="1:17" x14ac:dyDescent="0.2">
      <c r="A192" s="68" t="s">
        <v>31</v>
      </c>
      <c r="B192" s="69" t="s">
        <v>72</v>
      </c>
      <c r="C192" s="76">
        <v>1300</v>
      </c>
      <c r="D192" s="76"/>
      <c r="E192" s="76">
        <v>50</v>
      </c>
      <c r="F192" s="76"/>
      <c r="G192" s="75">
        <f>C192+D192+F192+E192</f>
        <v>1350</v>
      </c>
      <c r="H192" s="76">
        <v>13.5</v>
      </c>
      <c r="I192" s="76"/>
      <c r="J192" s="76"/>
      <c r="K192" s="76"/>
      <c r="L192" s="76">
        <v>67.78</v>
      </c>
      <c r="M192" s="76"/>
      <c r="N192" s="75">
        <f t="shared" si="84"/>
        <v>1268.72</v>
      </c>
      <c r="O192" s="86">
        <v>44391</v>
      </c>
      <c r="P192" s="131" t="s">
        <v>54</v>
      </c>
      <c r="Q192" s="115" t="s">
        <v>136</v>
      </c>
    </row>
    <row r="193" spans="1:17" x14ac:dyDescent="0.2">
      <c r="A193" s="68" t="s">
        <v>69</v>
      </c>
      <c r="B193" s="69" t="s">
        <v>73</v>
      </c>
      <c r="C193" s="76">
        <v>1000</v>
      </c>
      <c r="D193" s="76"/>
      <c r="E193" s="76"/>
      <c r="F193" s="76"/>
      <c r="G193" s="75">
        <f t="shared" ref="G193:G195" si="85">C193+D193+F193</f>
        <v>1000</v>
      </c>
      <c r="H193" s="76">
        <v>10</v>
      </c>
      <c r="I193" s="76"/>
      <c r="J193" s="76"/>
      <c r="K193" s="76"/>
      <c r="L193" s="76"/>
      <c r="M193" s="76"/>
      <c r="N193" s="75">
        <f t="shared" si="84"/>
        <v>990</v>
      </c>
      <c r="O193" s="86">
        <v>44391</v>
      </c>
      <c r="P193" s="131" t="s">
        <v>54</v>
      </c>
      <c r="Q193" s="115" t="s">
        <v>136</v>
      </c>
    </row>
    <row r="194" spans="1:17" x14ac:dyDescent="0.2">
      <c r="A194" s="68" t="s">
        <v>79</v>
      </c>
      <c r="B194" s="69" t="s">
        <v>91</v>
      </c>
      <c r="C194" s="76">
        <v>1500</v>
      </c>
      <c r="D194" s="76"/>
      <c r="E194" s="76"/>
      <c r="F194" s="76"/>
      <c r="G194" s="75">
        <f t="shared" si="85"/>
        <v>1500</v>
      </c>
      <c r="H194" s="76">
        <v>15</v>
      </c>
      <c r="I194" s="76"/>
      <c r="J194" s="76"/>
      <c r="K194" s="76"/>
      <c r="L194" s="76"/>
      <c r="M194" s="76"/>
      <c r="N194" s="75">
        <f t="shared" ref="N194" si="86">C194+D194+E194-H194-I194-J194-K194-L194-M194</f>
        <v>1485</v>
      </c>
      <c r="O194" s="86">
        <v>44391</v>
      </c>
      <c r="P194" s="131" t="s">
        <v>54</v>
      </c>
      <c r="Q194" s="115" t="s">
        <v>136</v>
      </c>
    </row>
    <row r="195" spans="1:17" ht="13.5" thickBot="1" x14ac:dyDescent="0.25">
      <c r="A195" s="68" t="s">
        <v>101</v>
      </c>
      <c r="B195" s="69" t="s">
        <v>102</v>
      </c>
      <c r="C195" s="76">
        <v>1250</v>
      </c>
      <c r="D195" s="76"/>
      <c r="E195" s="76"/>
      <c r="F195" s="76"/>
      <c r="G195" s="75">
        <f t="shared" si="85"/>
        <v>1250</v>
      </c>
      <c r="H195" s="76">
        <v>12.5</v>
      </c>
      <c r="I195" s="76"/>
      <c r="J195" s="76"/>
      <c r="K195" s="76"/>
      <c r="L195" s="76"/>
      <c r="M195" s="76"/>
      <c r="N195" s="75">
        <f t="shared" si="84"/>
        <v>1237.5</v>
      </c>
      <c r="O195" s="86">
        <v>44391</v>
      </c>
      <c r="P195" s="131" t="s">
        <v>54</v>
      </c>
      <c r="Q195" s="115" t="s">
        <v>136</v>
      </c>
    </row>
    <row r="196" spans="1:17" s="81" customFormat="1" ht="13.5" thickBot="1" x14ac:dyDescent="0.25">
      <c r="A196" s="280" t="s">
        <v>0</v>
      </c>
      <c r="B196" s="281"/>
      <c r="C196" s="132">
        <f>SUM(C189:C195)</f>
        <v>11383.4</v>
      </c>
      <c r="D196" s="132">
        <f t="shared" ref="D196:N196" si="87">SUM(D189:D195)</f>
        <v>0</v>
      </c>
      <c r="E196" s="132">
        <f t="shared" si="87"/>
        <v>640</v>
      </c>
      <c r="F196" s="132">
        <f t="shared" si="87"/>
        <v>624</v>
      </c>
      <c r="G196" s="132">
        <f t="shared" si="87"/>
        <v>12107.4</v>
      </c>
      <c r="H196" s="132">
        <f t="shared" si="87"/>
        <v>119.96000000000001</v>
      </c>
      <c r="I196" s="132">
        <f t="shared" si="87"/>
        <v>559</v>
      </c>
      <c r="J196" s="132">
        <f t="shared" si="87"/>
        <v>-159.5</v>
      </c>
      <c r="K196" s="132">
        <f t="shared" si="87"/>
        <v>624</v>
      </c>
      <c r="L196" s="132">
        <f t="shared" si="87"/>
        <v>402.23</v>
      </c>
      <c r="M196" s="132">
        <f t="shared" si="87"/>
        <v>1125</v>
      </c>
      <c r="N196" s="132">
        <f t="shared" si="87"/>
        <v>9352.7099999999991</v>
      </c>
      <c r="O196" s="247" t="s">
        <v>0</v>
      </c>
      <c r="P196" s="248"/>
      <c r="Q196" s="115"/>
    </row>
    <row r="197" spans="1:17" x14ac:dyDescent="0.2">
      <c r="A197" s="70" t="s">
        <v>25</v>
      </c>
      <c r="B197" s="71" t="s">
        <v>62</v>
      </c>
      <c r="C197" s="76">
        <v>3966.4</v>
      </c>
      <c r="D197" s="76">
        <v>371.85</v>
      </c>
      <c r="E197" s="76">
        <v>490</v>
      </c>
      <c r="F197" s="76">
        <v>624</v>
      </c>
      <c r="G197" s="75">
        <f t="shared" ref="G197" si="88">C197+D197+F197</f>
        <v>4962.25</v>
      </c>
      <c r="H197" s="76">
        <v>44.28</v>
      </c>
      <c r="I197" s="76">
        <v>619</v>
      </c>
      <c r="J197" s="76">
        <v>-159.5</v>
      </c>
      <c r="K197" s="76">
        <v>624</v>
      </c>
      <c r="L197" s="76">
        <v>200.01</v>
      </c>
      <c r="M197" s="76">
        <v>1125</v>
      </c>
      <c r="N197" s="75">
        <f t="shared" ref="N197:N203" si="89">C197+D197+E197-H197-I197-J197-K197-L197-M197</f>
        <v>2375.46</v>
      </c>
      <c r="O197" s="86">
        <v>44398</v>
      </c>
      <c r="P197" s="108" t="s">
        <v>75</v>
      </c>
      <c r="Q197" s="115" t="s">
        <v>136</v>
      </c>
    </row>
    <row r="198" spans="1:17" x14ac:dyDescent="0.2">
      <c r="A198" s="68" t="s">
        <v>26</v>
      </c>
      <c r="B198" s="69" t="s">
        <v>70</v>
      </c>
      <c r="C198" s="76">
        <v>1023.5</v>
      </c>
      <c r="D198" s="76"/>
      <c r="E198" s="76">
        <v>50</v>
      </c>
      <c r="F198" s="76"/>
      <c r="G198" s="75">
        <f>C198+D198+F198</f>
        <v>1023.5</v>
      </c>
      <c r="H198" s="76">
        <v>10.74</v>
      </c>
      <c r="I198" s="76"/>
      <c r="J198" s="76"/>
      <c r="K198" s="76"/>
      <c r="L198" s="76">
        <v>58.14</v>
      </c>
      <c r="M198" s="76"/>
      <c r="N198" s="75">
        <f t="shared" si="89"/>
        <v>1004.62</v>
      </c>
      <c r="O198" s="86">
        <v>44398</v>
      </c>
      <c r="P198" s="108" t="s">
        <v>75</v>
      </c>
      <c r="Q198" s="115" t="s">
        <v>136</v>
      </c>
    </row>
    <row r="199" spans="1:17" x14ac:dyDescent="0.2">
      <c r="A199" s="68" t="s">
        <v>3</v>
      </c>
      <c r="B199" s="69" t="s">
        <v>71</v>
      </c>
      <c r="C199" s="76">
        <v>1343.5</v>
      </c>
      <c r="D199" s="76"/>
      <c r="E199" s="76">
        <v>50</v>
      </c>
      <c r="F199" s="76"/>
      <c r="G199" s="75">
        <f>C199+D199+F199+E199</f>
        <v>1393.5</v>
      </c>
      <c r="H199" s="76">
        <v>13.94</v>
      </c>
      <c r="I199" s="76"/>
      <c r="J199" s="76"/>
      <c r="K199" s="76"/>
      <c r="L199" s="76">
        <v>76.3</v>
      </c>
      <c r="M199" s="76"/>
      <c r="N199" s="75">
        <f t="shared" si="89"/>
        <v>1303.26</v>
      </c>
      <c r="O199" s="86">
        <v>44398</v>
      </c>
      <c r="P199" s="108" t="s">
        <v>75</v>
      </c>
      <c r="Q199" s="115" t="s">
        <v>136</v>
      </c>
    </row>
    <row r="200" spans="1:17" x14ac:dyDescent="0.2">
      <c r="A200" s="68" t="s">
        <v>31</v>
      </c>
      <c r="B200" s="69" t="s">
        <v>72</v>
      </c>
      <c r="C200" s="76">
        <v>1300</v>
      </c>
      <c r="D200" s="76"/>
      <c r="E200" s="76">
        <v>50</v>
      </c>
      <c r="F200" s="76"/>
      <c r="G200" s="75">
        <f>C200+D200+F200+E200</f>
        <v>1350</v>
      </c>
      <c r="H200" s="76">
        <v>13.5</v>
      </c>
      <c r="I200" s="76"/>
      <c r="J200" s="76"/>
      <c r="K200" s="76"/>
      <c r="L200" s="76">
        <v>67.78</v>
      </c>
      <c r="M200" s="76"/>
      <c r="N200" s="75">
        <f t="shared" si="89"/>
        <v>1268.72</v>
      </c>
      <c r="O200" s="86">
        <v>44398</v>
      </c>
      <c r="P200" s="108" t="s">
        <v>75</v>
      </c>
      <c r="Q200" s="115" t="s">
        <v>136</v>
      </c>
    </row>
    <row r="201" spans="1:17" x14ac:dyDescent="0.2">
      <c r="A201" s="68" t="s">
        <v>69</v>
      </c>
      <c r="B201" s="69" t="s">
        <v>73</v>
      </c>
      <c r="C201" s="76">
        <v>1000</v>
      </c>
      <c r="D201" s="76"/>
      <c r="E201" s="76"/>
      <c r="F201" s="76"/>
      <c r="G201" s="75">
        <f t="shared" ref="G201:G203" si="90">C201+D201+F201</f>
        <v>1000</v>
      </c>
      <c r="H201" s="76">
        <v>10</v>
      </c>
      <c r="I201" s="76"/>
      <c r="J201" s="76"/>
      <c r="K201" s="76"/>
      <c r="L201" s="76"/>
      <c r="M201" s="76"/>
      <c r="N201" s="75">
        <f t="shared" si="89"/>
        <v>990</v>
      </c>
      <c r="O201" s="86">
        <v>44398</v>
      </c>
      <c r="P201" s="108" t="s">
        <v>75</v>
      </c>
      <c r="Q201" s="115" t="s">
        <v>136</v>
      </c>
    </row>
    <row r="202" spans="1:17" x14ac:dyDescent="0.2">
      <c r="A202" s="68" t="s">
        <v>79</v>
      </c>
      <c r="B202" s="69" t="s">
        <v>91</v>
      </c>
      <c r="C202" s="76">
        <v>1500</v>
      </c>
      <c r="D202" s="76"/>
      <c r="E202" s="76"/>
      <c r="F202" s="76"/>
      <c r="G202" s="75">
        <f t="shared" si="90"/>
        <v>1500</v>
      </c>
      <c r="H202" s="76">
        <v>15</v>
      </c>
      <c r="I202" s="76"/>
      <c r="J202" s="76"/>
      <c r="K202" s="76"/>
      <c r="L202" s="76"/>
      <c r="M202" s="76"/>
      <c r="N202" s="75">
        <f t="shared" ref="N202" si="91">C202+D202+E202-H202-I202-J202-K202-L202-M202</f>
        <v>1485</v>
      </c>
      <c r="O202" s="86">
        <v>44398</v>
      </c>
      <c r="P202" s="108" t="s">
        <v>75</v>
      </c>
      <c r="Q202" s="115" t="s">
        <v>136</v>
      </c>
    </row>
    <row r="203" spans="1:17" ht="13.5" thickBot="1" x14ac:dyDescent="0.25">
      <c r="A203" s="68" t="s">
        <v>101</v>
      </c>
      <c r="B203" s="69" t="s">
        <v>102</v>
      </c>
      <c r="C203" s="76">
        <v>1250</v>
      </c>
      <c r="D203" s="76"/>
      <c r="E203" s="76"/>
      <c r="F203" s="76"/>
      <c r="G203" s="75">
        <f t="shared" si="90"/>
        <v>1250</v>
      </c>
      <c r="H203" s="76">
        <v>12.5</v>
      </c>
      <c r="I203" s="76"/>
      <c r="J203" s="76"/>
      <c r="K203" s="76"/>
      <c r="L203" s="76"/>
      <c r="M203" s="76"/>
      <c r="N203" s="75">
        <f t="shared" si="89"/>
        <v>1237.5</v>
      </c>
      <c r="O203" s="86">
        <v>44398</v>
      </c>
      <c r="P203" s="108" t="s">
        <v>75</v>
      </c>
      <c r="Q203" s="115" t="s">
        <v>136</v>
      </c>
    </row>
    <row r="204" spans="1:17" s="81" customFormat="1" ht="13.5" thickBot="1" x14ac:dyDescent="0.25">
      <c r="A204" s="239" t="s">
        <v>0</v>
      </c>
      <c r="B204" s="240"/>
      <c r="C204" s="93">
        <f>SUM(C197:C203)</f>
        <v>11383.4</v>
      </c>
      <c r="D204" s="93">
        <f t="shared" ref="D204:N204" si="92">SUM(D197:D203)</f>
        <v>371.85</v>
      </c>
      <c r="E204" s="93">
        <f t="shared" si="92"/>
        <v>640</v>
      </c>
      <c r="F204" s="93">
        <f t="shared" si="92"/>
        <v>624</v>
      </c>
      <c r="G204" s="93">
        <f t="shared" si="92"/>
        <v>12479.25</v>
      </c>
      <c r="H204" s="93">
        <f t="shared" si="92"/>
        <v>119.96000000000001</v>
      </c>
      <c r="I204" s="93">
        <f t="shared" si="92"/>
        <v>619</v>
      </c>
      <c r="J204" s="93">
        <f t="shared" si="92"/>
        <v>-159.5</v>
      </c>
      <c r="K204" s="93">
        <f t="shared" si="92"/>
        <v>624</v>
      </c>
      <c r="L204" s="93">
        <f t="shared" si="92"/>
        <v>402.23</v>
      </c>
      <c r="M204" s="93">
        <f t="shared" si="92"/>
        <v>1125</v>
      </c>
      <c r="N204" s="93">
        <f t="shared" si="92"/>
        <v>9664.5600000000013</v>
      </c>
      <c r="O204" s="241" t="s">
        <v>0</v>
      </c>
      <c r="P204" s="242"/>
      <c r="Q204" s="115"/>
    </row>
    <row r="205" spans="1:17" x14ac:dyDescent="0.2">
      <c r="A205" s="70" t="s">
        <v>25</v>
      </c>
      <c r="B205" s="71" t="s">
        <v>62</v>
      </c>
      <c r="C205" s="76"/>
      <c r="D205" s="76"/>
      <c r="E205" s="76"/>
      <c r="F205" s="76"/>
      <c r="G205" s="75">
        <f t="shared" ref="G205" si="93">C205+D205+F205</f>
        <v>0</v>
      </c>
      <c r="H205" s="76"/>
      <c r="I205" s="76"/>
      <c r="J205" s="76"/>
      <c r="K205" s="76"/>
      <c r="L205" s="76"/>
      <c r="M205" s="76"/>
      <c r="N205" s="75">
        <f t="shared" ref="N205:N211" si="94">C205+D205+E205-H205-I205-J205-K205-L205-M205</f>
        <v>0</v>
      </c>
      <c r="O205" s="86">
        <v>44405</v>
      </c>
      <c r="P205" s="129" t="s">
        <v>76</v>
      </c>
      <c r="Q205" s="115" t="s">
        <v>136</v>
      </c>
    </row>
    <row r="206" spans="1:17" x14ac:dyDescent="0.2">
      <c r="A206" s="68" t="s">
        <v>26</v>
      </c>
      <c r="B206" s="69" t="s">
        <v>70</v>
      </c>
      <c r="C206" s="76"/>
      <c r="D206" s="76"/>
      <c r="E206" s="76"/>
      <c r="F206" s="76"/>
      <c r="G206" s="75">
        <f>C206+D206+F206</f>
        <v>0</v>
      </c>
      <c r="H206" s="76"/>
      <c r="I206" s="76"/>
      <c r="J206" s="76"/>
      <c r="K206" s="76"/>
      <c r="L206" s="76"/>
      <c r="M206" s="76"/>
      <c r="N206" s="75">
        <f t="shared" si="94"/>
        <v>0</v>
      </c>
      <c r="O206" s="86">
        <v>44405</v>
      </c>
      <c r="P206" s="129" t="s">
        <v>76</v>
      </c>
      <c r="Q206" s="115" t="s">
        <v>136</v>
      </c>
    </row>
    <row r="207" spans="1:17" x14ac:dyDescent="0.2">
      <c r="A207" s="68" t="s">
        <v>3</v>
      </c>
      <c r="B207" s="69" t="s">
        <v>71</v>
      </c>
      <c r="C207" s="76"/>
      <c r="D207" s="76"/>
      <c r="E207" s="76"/>
      <c r="F207" s="76"/>
      <c r="G207" s="75">
        <f>C207+D207+F207+E207</f>
        <v>0</v>
      </c>
      <c r="H207" s="76"/>
      <c r="I207" s="76"/>
      <c r="J207" s="76"/>
      <c r="K207" s="76"/>
      <c r="L207" s="76"/>
      <c r="M207" s="76"/>
      <c r="N207" s="75">
        <f t="shared" si="94"/>
        <v>0</v>
      </c>
      <c r="O207" s="86">
        <v>44405</v>
      </c>
      <c r="P207" s="129" t="s">
        <v>76</v>
      </c>
      <c r="Q207" s="115" t="s">
        <v>136</v>
      </c>
    </row>
    <row r="208" spans="1:17" x14ac:dyDescent="0.2">
      <c r="A208" s="68" t="s">
        <v>31</v>
      </c>
      <c r="B208" s="69" t="s">
        <v>72</v>
      </c>
      <c r="C208" s="76"/>
      <c r="D208" s="76"/>
      <c r="E208" s="76"/>
      <c r="F208" s="76"/>
      <c r="G208" s="75">
        <f>C208+D208+F208+E208</f>
        <v>0</v>
      </c>
      <c r="H208" s="76"/>
      <c r="I208" s="76"/>
      <c r="J208" s="76"/>
      <c r="K208" s="76"/>
      <c r="L208" s="76"/>
      <c r="M208" s="76"/>
      <c r="N208" s="75">
        <f t="shared" si="94"/>
        <v>0</v>
      </c>
      <c r="O208" s="86">
        <v>44405</v>
      </c>
      <c r="P208" s="129" t="s">
        <v>76</v>
      </c>
      <c r="Q208" s="115" t="s">
        <v>136</v>
      </c>
    </row>
    <row r="209" spans="1:17" x14ac:dyDescent="0.2">
      <c r="A209" s="68" t="s">
        <v>69</v>
      </c>
      <c r="B209" s="69" t="s">
        <v>73</v>
      </c>
      <c r="C209" s="76"/>
      <c r="D209" s="76"/>
      <c r="E209" s="76"/>
      <c r="F209" s="76"/>
      <c r="G209" s="75">
        <f t="shared" ref="G209:G211" si="95">C209+D209+F209</f>
        <v>0</v>
      </c>
      <c r="H209" s="76"/>
      <c r="I209" s="76"/>
      <c r="J209" s="76"/>
      <c r="K209" s="76"/>
      <c r="L209" s="76"/>
      <c r="M209" s="76"/>
      <c r="N209" s="75">
        <f t="shared" si="94"/>
        <v>0</v>
      </c>
      <c r="O209" s="86">
        <v>44405</v>
      </c>
      <c r="P209" s="129" t="s">
        <v>76</v>
      </c>
      <c r="Q209" s="115" t="s">
        <v>136</v>
      </c>
    </row>
    <row r="210" spans="1:17" x14ac:dyDescent="0.2">
      <c r="A210" s="68" t="s">
        <v>79</v>
      </c>
      <c r="B210" s="69" t="s">
        <v>91</v>
      </c>
      <c r="C210" s="76"/>
      <c r="D210" s="76"/>
      <c r="E210" s="76"/>
      <c r="F210" s="76"/>
      <c r="G210" s="75">
        <f t="shared" ref="G210" si="96">C210+D210+F210</f>
        <v>0</v>
      </c>
      <c r="H210" s="76"/>
      <c r="I210" s="76"/>
      <c r="J210" s="76"/>
      <c r="K210" s="76"/>
      <c r="L210" s="76"/>
      <c r="M210" s="76"/>
      <c r="N210" s="75">
        <f t="shared" ref="N210" si="97">C210+D210+E210-H210-I210-J210-K210-L210-M210</f>
        <v>0</v>
      </c>
      <c r="O210" s="86">
        <v>44405</v>
      </c>
      <c r="P210" s="129" t="s">
        <v>76</v>
      </c>
      <c r="Q210" s="115" t="s">
        <v>136</v>
      </c>
    </row>
    <row r="211" spans="1:17" ht="13.5" thickBot="1" x14ac:dyDescent="0.25">
      <c r="A211" s="68" t="s">
        <v>101</v>
      </c>
      <c r="B211" s="69" t="s">
        <v>102</v>
      </c>
      <c r="C211" s="76"/>
      <c r="D211" s="76"/>
      <c r="E211" s="76"/>
      <c r="F211" s="76"/>
      <c r="G211" s="75">
        <f t="shared" si="95"/>
        <v>0</v>
      </c>
      <c r="H211" s="76"/>
      <c r="I211" s="76"/>
      <c r="J211" s="76"/>
      <c r="K211" s="76"/>
      <c r="L211" s="76"/>
      <c r="M211" s="76"/>
      <c r="N211" s="75">
        <f t="shared" si="94"/>
        <v>0</v>
      </c>
      <c r="O211" s="86">
        <v>44405</v>
      </c>
      <c r="P211" s="129" t="s">
        <v>76</v>
      </c>
      <c r="Q211" s="115" t="s">
        <v>136</v>
      </c>
    </row>
    <row r="212" spans="1:17" s="81" customFormat="1" ht="13.5" thickBot="1" x14ac:dyDescent="0.25">
      <c r="A212" s="255" t="s">
        <v>0</v>
      </c>
      <c r="B212" s="256"/>
      <c r="C212" s="130">
        <f>SUM(C205:C211)</f>
        <v>0</v>
      </c>
      <c r="D212" s="130">
        <f t="shared" ref="D212:N212" si="98">SUM(D205:D211)</f>
        <v>0</v>
      </c>
      <c r="E212" s="130">
        <f t="shared" si="98"/>
        <v>0</v>
      </c>
      <c r="F212" s="130">
        <f t="shared" si="98"/>
        <v>0</v>
      </c>
      <c r="G212" s="130">
        <f t="shared" si="98"/>
        <v>0</v>
      </c>
      <c r="H212" s="130">
        <f t="shared" si="98"/>
        <v>0</v>
      </c>
      <c r="I212" s="130">
        <f t="shared" si="98"/>
        <v>0</v>
      </c>
      <c r="J212" s="130">
        <f t="shared" si="98"/>
        <v>0</v>
      </c>
      <c r="K212" s="130">
        <f t="shared" si="98"/>
        <v>0</v>
      </c>
      <c r="L212" s="130">
        <f t="shared" si="98"/>
        <v>0</v>
      </c>
      <c r="M212" s="130">
        <f t="shared" si="98"/>
        <v>0</v>
      </c>
      <c r="N212" s="130">
        <f t="shared" si="98"/>
        <v>0</v>
      </c>
      <c r="O212" s="257" t="s">
        <v>0</v>
      </c>
      <c r="P212" s="258"/>
      <c r="Q212" s="116"/>
    </row>
    <row r="213" spans="1:17" s="120" customFormat="1" ht="13.5" thickBot="1" x14ac:dyDescent="0.25">
      <c r="A213" s="264" t="s">
        <v>88</v>
      </c>
      <c r="B213" s="265"/>
      <c r="C213" s="136">
        <f t="shared" ref="C213:N213" si="99">C212+C204+C196+C188</f>
        <v>34150.199999999997</v>
      </c>
      <c r="D213" s="136">
        <f t="shared" si="99"/>
        <v>371.85</v>
      </c>
      <c r="E213" s="136">
        <f t="shared" si="99"/>
        <v>1920</v>
      </c>
      <c r="F213" s="136">
        <f t="shared" si="99"/>
        <v>1872</v>
      </c>
      <c r="G213" s="136">
        <f t="shared" si="99"/>
        <v>36694.050000000003</v>
      </c>
      <c r="H213" s="136">
        <f t="shared" si="99"/>
        <v>359.88</v>
      </c>
      <c r="I213" s="136">
        <f>I212+I204+I196+I188</f>
        <v>1737</v>
      </c>
      <c r="J213" s="136">
        <f t="shared" si="99"/>
        <v>-478.5</v>
      </c>
      <c r="K213" s="136">
        <f t="shared" si="99"/>
        <v>1872</v>
      </c>
      <c r="L213" s="136">
        <f t="shared" si="99"/>
        <v>1206.69</v>
      </c>
      <c r="M213" s="136">
        <f t="shared" si="99"/>
        <v>3375</v>
      </c>
      <c r="N213" s="136">
        <f t="shared" si="99"/>
        <v>28369.98</v>
      </c>
      <c r="O213" s="124"/>
      <c r="P213" s="124"/>
      <c r="Q213" s="119"/>
    </row>
    <row r="214" spans="1:17" s="142" customFormat="1" x14ac:dyDescent="0.2">
      <c r="A214" s="139" t="s">
        <v>8</v>
      </c>
      <c r="B214" s="145" t="s">
        <v>96</v>
      </c>
      <c r="C214" s="140"/>
      <c r="D214" s="140"/>
      <c r="E214" s="140"/>
      <c r="F214" s="140"/>
      <c r="G214" s="75">
        <f t="shared" ref="G214:G216" si="100">C214+D214+F214</f>
        <v>0</v>
      </c>
      <c r="H214" s="140"/>
      <c r="I214" s="140"/>
      <c r="J214" s="140"/>
      <c r="K214" s="140"/>
      <c r="L214" s="140"/>
      <c r="M214" s="140"/>
      <c r="N214" s="75">
        <f t="shared" ref="N214:N216" si="101">C214+D214+E214-H214-I214-J214-K214-L214-M214</f>
        <v>0</v>
      </c>
      <c r="O214" s="148"/>
      <c r="P214" s="149"/>
      <c r="Q214" s="141"/>
    </row>
    <row r="215" spans="1:17" s="142" customFormat="1" x14ac:dyDescent="0.2">
      <c r="A215" s="139" t="s">
        <v>27</v>
      </c>
      <c r="B215" s="145" t="s">
        <v>97</v>
      </c>
      <c r="C215" s="143"/>
      <c r="D215" s="143"/>
      <c r="E215" s="143"/>
      <c r="F215" s="143"/>
      <c r="G215" s="75">
        <f t="shared" si="100"/>
        <v>0</v>
      </c>
      <c r="H215" s="143"/>
      <c r="I215" s="143"/>
      <c r="J215" s="143"/>
      <c r="K215" s="143"/>
      <c r="L215" s="143"/>
      <c r="M215" s="143"/>
      <c r="N215" s="75">
        <f t="shared" si="101"/>
        <v>0</v>
      </c>
      <c r="O215" s="148"/>
      <c r="P215" s="149"/>
      <c r="Q215" s="141"/>
    </row>
    <row r="216" spans="1:17" s="142" customFormat="1" ht="13.5" thickBot="1" x14ac:dyDescent="0.25">
      <c r="A216" s="139" t="s">
        <v>6</v>
      </c>
      <c r="B216" s="145" t="s">
        <v>98</v>
      </c>
      <c r="C216" s="144"/>
      <c r="D216" s="144"/>
      <c r="E216" s="144"/>
      <c r="F216" s="144"/>
      <c r="G216" s="75">
        <f t="shared" si="100"/>
        <v>0</v>
      </c>
      <c r="H216" s="144"/>
      <c r="I216" s="144"/>
      <c r="J216" s="144"/>
      <c r="K216" s="144"/>
      <c r="L216" s="144"/>
      <c r="M216" s="144"/>
      <c r="N216" s="75">
        <f t="shared" si="101"/>
        <v>0</v>
      </c>
      <c r="O216" s="148"/>
      <c r="P216" s="149"/>
      <c r="Q216" s="141"/>
    </row>
    <row r="217" spans="1:17" s="114" customFormat="1" ht="13.5" thickBot="1" x14ac:dyDescent="0.25">
      <c r="A217" s="232" t="s">
        <v>89</v>
      </c>
      <c r="B217" s="233"/>
      <c r="C217" s="138">
        <f>SUM(C214:C216)</f>
        <v>0</v>
      </c>
      <c r="D217" s="138">
        <f t="shared" ref="D217" si="102">SUM(D214:D216)</f>
        <v>0</v>
      </c>
      <c r="E217" s="138">
        <f t="shared" ref="E217" si="103">SUM(E214:E216)</f>
        <v>0</v>
      </c>
      <c r="F217" s="138">
        <f t="shared" ref="F217" si="104">SUM(F214:F216)</f>
        <v>0</v>
      </c>
      <c r="G217" s="138">
        <f t="shared" ref="G217" si="105">SUM(G214:G216)</f>
        <v>0</v>
      </c>
      <c r="H217" s="138">
        <f>SUM(H214:H216)</f>
        <v>0</v>
      </c>
      <c r="I217" s="138">
        <f>SUM(I214:I216)</f>
        <v>0</v>
      </c>
      <c r="J217" s="138">
        <f>SUM(J214:J216)</f>
        <v>0</v>
      </c>
      <c r="K217" s="138">
        <f>SUM(K214:K216)</f>
        <v>0</v>
      </c>
      <c r="L217" s="138">
        <f>SUM(L214:L216)</f>
        <v>0</v>
      </c>
      <c r="M217" s="138">
        <f t="shared" ref="M217" si="106">SUM(M214:M216)</f>
        <v>0</v>
      </c>
      <c r="N217" s="138">
        <f t="shared" ref="N217" si="107">SUM(N214:N216)</f>
        <v>0</v>
      </c>
      <c r="O217" s="113"/>
      <c r="P217" s="113"/>
      <c r="Q217" s="117"/>
    </row>
    <row r="218" spans="1:17" s="114" customFormat="1" ht="13.5" thickBot="1" x14ac:dyDescent="0.25">
      <c r="A218" s="234" t="s">
        <v>90</v>
      </c>
      <c r="B218" s="234"/>
      <c r="C218" s="121"/>
      <c r="D218" s="121"/>
      <c r="E218" s="121"/>
      <c r="F218" s="121"/>
      <c r="G218" s="121"/>
      <c r="H218" s="127">
        <f>(H213+H217)*2</f>
        <v>719.76</v>
      </c>
      <c r="I218" s="125">
        <f>I213+I217</f>
        <v>1737</v>
      </c>
      <c r="J218" s="128">
        <f>J213+J217</f>
        <v>-478.5</v>
      </c>
      <c r="K218" s="121"/>
      <c r="L218" s="121"/>
      <c r="M218" s="121"/>
      <c r="N218" s="121">
        <f>9000+11000+12000</f>
        <v>32000</v>
      </c>
      <c r="O218" s="113"/>
      <c r="P218" s="113"/>
      <c r="Q218" s="123"/>
    </row>
    <row r="219" spans="1:17" s="114" customFormat="1" ht="13.5" thickBot="1" x14ac:dyDescent="0.25">
      <c r="A219" s="134"/>
      <c r="B219" s="134"/>
      <c r="C219" s="121"/>
      <c r="D219" s="121"/>
      <c r="E219" s="121"/>
      <c r="F219" s="121"/>
      <c r="G219" s="121"/>
      <c r="H219" s="121"/>
      <c r="I219" s="249">
        <f>I218+J218</f>
        <v>1258.5</v>
      </c>
      <c r="J219" s="250"/>
      <c r="K219" s="121"/>
      <c r="L219" s="121"/>
      <c r="M219" s="121"/>
      <c r="N219" s="121"/>
      <c r="O219" s="113"/>
      <c r="P219" s="113"/>
      <c r="Q219" s="123"/>
    </row>
    <row r="220" spans="1:17" s="114" customFormat="1" ht="13.5" thickBot="1" x14ac:dyDescent="0.25">
      <c r="A220" s="134"/>
      <c r="B220" s="134"/>
      <c r="C220" s="121"/>
      <c r="D220" s="121"/>
      <c r="E220" s="121"/>
      <c r="F220" s="121"/>
      <c r="G220" s="121"/>
      <c r="H220" s="259">
        <f>SUM(H218:J218)</f>
        <v>1978.2600000000002</v>
      </c>
      <c r="I220" s="260"/>
      <c r="J220" s="261"/>
      <c r="K220" s="121"/>
      <c r="L220" s="121"/>
      <c r="M220" s="121"/>
      <c r="N220" s="121"/>
      <c r="O220" s="113"/>
      <c r="P220" s="113"/>
      <c r="Q220" s="123"/>
    </row>
    <row r="221" spans="1:17" ht="13.5" thickBot="1" x14ac:dyDescent="0.25"/>
    <row r="222" spans="1:17" s="66" customFormat="1" ht="13.5" thickBot="1" x14ac:dyDescent="0.25">
      <c r="A222" s="270" t="s">
        <v>137</v>
      </c>
      <c r="B222" s="271"/>
      <c r="C222" s="271"/>
      <c r="D222" s="271"/>
      <c r="E222" s="271"/>
      <c r="F222" s="271"/>
      <c r="G222" s="271"/>
      <c r="H222" s="271"/>
      <c r="I222" s="271"/>
      <c r="J222" s="271"/>
      <c r="K222" s="271"/>
      <c r="L222" s="271"/>
      <c r="M222" s="271"/>
      <c r="N222" s="271"/>
      <c r="O222" s="271"/>
      <c r="P222" s="271"/>
      <c r="Q222" s="272"/>
    </row>
    <row r="223" spans="1:17" s="66" customFormat="1" ht="13.5" thickBot="1" x14ac:dyDescent="0.25">
      <c r="A223" s="72" t="s">
        <v>63</v>
      </c>
      <c r="B223" s="73" t="s">
        <v>1</v>
      </c>
      <c r="C223" s="74" t="s">
        <v>55</v>
      </c>
      <c r="D223" s="74" t="s">
        <v>56</v>
      </c>
      <c r="E223" s="74" t="s">
        <v>67</v>
      </c>
      <c r="F223" s="74" t="s">
        <v>61</v>
      </c>
      <c r="G223" s="74" t="s">
        <v>74</v>
      </c>
      <c r="H223" s="74" t="s">
        <v>58</v>
      </c>
      <c r="I223" s="74" t="s">
        <v>59</v>
      </c>
      <c r="J223" s="74" t="s">
        <v>66</v>
      </c>
      <c r="K223" s="74" t="s">
        <v>61</v>
      </c>
      <c r="L223" s="74" t="s">
        <v>57</v>
      </c>
      <c r="M223" s="74" t="s">
        <v>60</v>
      </c>
      <c r="N223" s="74" t="s">
        <v>2</v>
      </c>
      <c r="O223" s="79" t="s">
        <v>65</v>
      </c>
      <c r="P223" s="80" t="s">
        <v>68</v>
      </c>
      <c r="Q223" s="118" t="s">
        <v>87</v>
      </c>
    </row>
    <row r="224" spans="1:17" x14ac:dyDescent="0.2">
      <c r="A224" s="70" t="s">
        <v>25</v>
      </c>
      <c r="B224" s="71" t="s">
        <v>62</v>
      </c>
      <c r="C224" s="76"/>
      <c r="D224" s="76"/>
      <c r="E224" s="76"/>
      <c r="F224" s="76"/>
      <c r="G224" s="75">
        <f t="shared" ref="G224" si="108">C224+D224+F224</f>
        <v>0</v>
      </c>
      <c r="H224" s="76"/>
      <c r="I224" s="76"/>
      <c r="J224" s="76"/>
      <c r="K224" s="76"/>
      <c r="L224" s="76"/>
      <c r="M224" s="76"/>
      <c r="N224" s="75">
        <f t="shared" ref="N224" si="109">C224+D224+E224-H224-I224-J224-K224-L224-M224</f>
        <v>0</v>
      </c>
      <c r="O224" s="86">
        <v>44412</v>
      </c>
      <c r="P224" s="105" t="s">
        <v>77</v>
      </c>
      <c r="Q224" s="115" t="s">
        <v>137</v>
      </c>
    </row>
    <row r="225" spans="1:17" x14ac:dyDescent="0.2">
      <c r="A225" s="68" t="s">
        <v>26</v>
      </c>
      <c r="B225" s="69" t="s">
        <v>70</v>
      </c>
      <c r="C225" s="76"/>
      <c r="D225" s="76"/>
      <c r="E225" s="76"/>
      <c r="F225" s="76"/>
      <c r="G225" s="75">
        <f>C225+D225+F225</f>
        <v>0</v>
      </c>
      <c r="H225" s="76"/>
      <c r="I225" s="76"/>
      <c r="J225" s="76"/>
      <c r="K225" s="76"/>
      <c r="L225" s="76"/>
      <c r="M225" s="76"/>
      <c r="N225" s="75">
        <f t="shared" ref="N225:N229" si="110">C225+D225+E225-H225-I225-J225-K225-L225-M225</f>
        <v>0</v>
      </c>
      <c r="O225" s="86">
        <v>44412</v>
      </c>
      <c r="P225" s="105" t="s">
        <v>77</v>
      </c>
      <c r="Q225" s="115" t="s">
        <v>137</v>
      </c>
    </row>
    <row r="226" spans="1:17" x14ac:dyDescent="0.2">
      <c r="A226" s="68" t="s">
        <v>3</v>
      </c>
      <c r="B226" s="69" t="s">
        <v>71</v>
      </c>
      <c r="C226" s="76"/>
      <c r="D226" s="76"/>
      <c r="E226" s="76"/>
      <c r="F226" s="76"/>
      <c r="G226" s="75">
        <f>C226+D226+F226+E226</f>
        <v>0</v>
      </c>
      <c r="H226" s="76"/>
      <c r="I226" s="76"/>
      <c r="J226" s="76"/>
      <c r="K226" s="76"/>
      <c r="L226" s="76"/>
      <c r="M226" s="76"/>
      <c r="N226" s="75">
        <f t="shared" si="110"/>
        <v>0</v>
      </c>
      <c r="O226" s="86">
        <v>44412</v>
      </c>
      <c r="P226" s="105" t="s">
        <v>77</v>
      </c>
      <c r="Q226" s="115" t="s">
        <v>137</v>
      </c>
    </row>
    <row r="227" spans="1:17" x14ac:dyDescent="0.2">
      <c r="A227" s="68" t="s">
        <v>31</v>
      </c>
      <c r="B227" s="69" t="s">
        <v>72</v>
      </c>
      <c r="C227" s="76"/>
      <c r="D227" s="76"/>
      <c r="E227" s="76"/>
      <c r="F227" s="76"/>
      <c r="G227" s="75">
        <f>C227+D227+F227+E227</f>
        <v>0</v>
      </c>
      <c r="H227" s="76"/>
      <c r="I227" s="76"/>
      <c r="J227" s="76"/>
      <c r="K227" s="76"/>
      <c r="L227" s="76"/>
      <c r="M227" s="76"/>
      <c r="N227" s="75">
        <f t="shared" si="110"/>
        <v>0</v>
      </c>
      <c r="O227" s="86">
        <v>44412</v>
      </c>
      <c r="P227" s="105" t="s">
        <v>77</v>
      </c>
      <c r="Q227" s="115" t="s">
        <v>137</v>
      </c>
    </row>
    <row r="228" spans="1:17" x14ac:dyDescent="0.2">
      <c r="A228" s="68" t="s">
        <v>69</v>
      </c>
      <c r="B228" s="69" t="s">
        <v>73</v>
      </c>
      <c r="C228" s="76"/>
      <c r="D228" s="76"/>
      <c r="E228" s="76"/>
      <c r="F228" s="76"/>
      <c r="G228" s="75">
        <f t="shared" ref="G228" si="111">C228+D228+F228</f>
        <v>0</v>
      </c>
      <c r="H228" s="76"/>
      <c r="I228" s="76"/>
      <c r="J228" s="76"/>
      <c r="K228" s="76"/>
      <c r="L228" s="76"/>
      <c r="M228" s="76"/>
      <c r="N228" s="75">
        <f t="shared" si="110"/>
        <v>0</v>
      </c>
      <c r="O228" s="86">
        <v>44412</v>
      </c>
      <c r="P228" s="105" t="s">
        <v>77</v>
      </c>
      <c r="Q228" s="115" t="s">
        <v>137</v>
      </c>
    </row>
    <row r="229" spans="1:17" ht="13.5" thickBot="1" x14ac:dyDescent="0.25">
      <c r="A229" s="68" t="s">
        <v>110</v>
      </c>
      <c r="B229" s="69" t="s">
        <v>111</v>
      </c>
      <c r="C229" s="76"/>
      <c r="D229" s="76"/>
      <c r="E229" s="76"/>
      <c r="F229" s="76"/>
      <c r="G229" s="75">
        <f>C229+D229+E229+F229</f>
        <v>0</v>
      </c>
      <c r="H229" s="76"/>
      <c r="I229" s="76"/>
      <c r="J229" s="76"/>
      <c r="K229" s="76"/>
      <c r="L229" s="76"/>
      <c r="M229" s="76"/>
      <c r="N229" s="75">
        <f t="shared" si="110"/>
        <v>0</v>
      </c>
      <c r="O229" s="86">
        <v>44412</v>
      </c>
      <c r="P229" s="105" t="s">
        <v>77</v>
      </c>
      <c r="Q229" s="115" t="s">
        <v>137</v>
      </c>
    </row>
    <row r="230" spans="1:17" s="81" customFormat="1" ht="13.5" thickBot="1" x14ac:dyDescent="0.25">
      <c r="A230" s="277" t="s">
        <v>0</v>
      </c>
      <c r="B230" s="278"/>
      <c r="C230" s="101">
        <f t="shared" ref="C230:N230" si="112">SUM(C224:C229)</f>
        <v>0</v>
      </c>
      <c r="D230" s="101">
        <f t="shared" si="112"/>
        <v>0</v>
      </c>
      <c r="E230" s="101">
        <f t="shared" si="112"/>
        <v>0</v>
      </c>
      <c r="F230" s="101">
        <f t="shared" si="112"/>
        <v>0</v>
      </c>
      <c r="G230" s="101">
        <f t="shared" si="112"/>
        <v>0</v>
      </c>
      <c r="H230" s="101">
        <f t="shared" si="112"/>
        <v>0</v>
      </c>
      <c r="I230" s="101">
        <f t="shared" si="112"/>
        <v>0</v>
      </c>
      <c r="J230" s="101">
        <f t="shared" si="112"/>
        <v>0</v>
      </c>
      <c r="K230" s="101">
        <f t="shared" si="112"/>
        <v>0</v>
      </c>
      <c r="L230" s="101">
        <f t="shared" si="112"/>
        <v>0</v>
      </c>
      <c r="M230" s="101">
        <f t="shared" si="112"/>
        <v>0</v>
      </c>
      <c r="N230" s="101">
        <f t="shared" si="112"/>
        <v>0</v>
      </c>
      <c r="O230" s="279" t="s">
        <v>0</v>
      </c>
      <c r="P230" s="263"/>
      <c r="Q230" s="115"/>
    </row>
    <row r="231" spans="1:17" x14ac:dyDescent="0.2">
      <c r="A231" s="70" t="s">
        <v>25</v>
      </c>
      <c r="B231" s="71" t="s">
        <v>62</v>
      </c>
      <c r="C231" s="76"/>
      <c r="D231" s="76"/>
      <c r="E231" s="76"/>
      <c r="F231" s="76"/>
      <c r="G231" s="75">
        <f t="shared" ref="G231" si="113">C231+D231+F231</f>
        <v>0</v>
      </c>
      <c r="H231" s="76"/>
      <c r="I231" s="76"/>
      <c r="J231" s="76"/>
      <c r="K231" s="76"/>
      <c r="L231" s="76"/>
      <c r="M231" s="76"/>
      <c r="N231" s="75">
        <f t="shared" ref="N231" si="114">C231+D231+E231-H231-I231-J231-K231-L231-M231</f>
        <v>0</v>
      </c>
      <c r="O231" s="86">
        <v>44419</v>
      </c>
      <c r="P231" s="131" t="s">
        <v>78</v>
      </c>
      <c r="Q231" s="115" t="s">
        <v>137</v>
      </c>
    </row>
    <row r="232" spans="1:17" x14ac:dyDescent="0.2">
      <c r="A232" s="68" t="s">
        <v>26</v>
      </c>
      <c r="B232" s="69" t="s">
        <v>70</v>
      </c>
      <c r="C232" s="76"/>
      <c r="D232" s="76"/>
      <c r="E232" s="76"/>
      <c r="F232" s="76"/>
      <c r="G232" s="75">
        <f>C232+D232+F232</f>
        <v>0</v>
      </c>
      <c r="H232" s="76"/>
      <c r="I232" s="76"/>
      <c r="J232" s="76"/>
      <c r="K232" s="76"/>
      <c r="L232" s="76"/>
      <c r="M232" s="76"/>
      <c r="N232" s="75">
        <f t="shared" ref="N232:N236" si="115">C232+D232+E232-H232-I232-J232-K232-L232-M232</f>
        <v>0</v>
      </c>
      <c r="O232" s="86">
        <v>44419</v>
      </c>
      <c r="P232" s="131" t="s">
        <v>78</v>
      </c>
      <c r="Q232" s="115" t="s">
        <v>137</v>
      </c>
    </row>
    <row r="233" spans="1:17" x14ac:dyDescent="0.2">
      <c r="A233" s="68" t="s">
        <v>3</v>
      </c>
      <c r="B233" s="69" t="s">
        <v>71</v>
      </c>
      <c r="C233" s="76"/>
      <c r="D233" s="76"/>
      <c r="E233" s="76"/>
      <c r="F233" s="76"/>
      <c r="G233" s="75">
        <f>C233+D233+F233+E233</f>
        <v>0</v>
      </c>
      <c r="H233" s="76"/>
      <c r="I233" s="76"/>
      <c r="J233" s="76"/>
      <c r="K233" s="76"/>
      <c r="L233" s="76"/>
      <c r="M233" s="76"/>
      <c r="N233" s="75">
        <f t="shared" si="115"/>
        <v>0</v>
      </c>
      <c r="O233" s="86">
        <v>44419</v>
      </c>
      <c r="P233" s="131" t="s">
        <v>78</v>
      </c>
      <c r="Q233" s="115" t="s">
        <v>137</v>
      </c>
    </row>
    <row r="234" spans="1:17" x14ac:dyDescent="0.2">
      <c r="A234" s="68" t="s">
        <v>31</v>
      </c>
      <c r="B234" s="69" t="s">
        <v>72</v>
      </c>
      <c r="C234" s="76"/>
      <c r="D234" s="76"/>
      <c r="E234" s="76"/>
      <c r="F234" s="76"/>
      <c r="G234" s="75">
        <f>C234+D234+F234+E234</f>
        <v>0</v>
      </c>
      <c r="H234" s="76"/>
      <c r="I234" s="76"/>
      <c r="J234" s="76"/>
      <c r="K234" s="76"/>
      <c r="L234" s="76"/>
      <c r="M234" s="76"/>
      <c r="N234" s="75">
        <f t="shared" si="115"/>
        <v>0</v>
      </c>
      <c r="O234" s="86">
        <v>44419</v>
      </c>
      <c r="P234" s="131" t="s">
        <v>78</v>
      </c>
      <c r="Q234" s="115" t="s">
        <v>137</v>
      </c>
    </row>
    <row r="235" spans="1:17" x14ac:dyDescent="0.2">
      <c r="A235" s="68" t="s">
        <v>69</v>
      </c>
      <c r="B235" s="69" t="s">
        <v>73</v>
      </c>
      <c r="C235" s="76"/>
      <c r="D235" s="76"/>
      <c r="E235" s="76"/>
      <c r="F235" s="76"/>
      <c r="G235" s="75">
        <f t="shared" ref="G235" si="116">C235+D235+F235</f>
        <v>0</v>
      </c>
      <c r="H235" s="76"/>
      <c r="I235" s="76"/>
      <c r="J235" s="76"/>
      <c r="K235" s="76"/>
      <c r="L235" s="76"/>
      <c r="M235" s="76"/>
      <c r="N235" s="75">
        <f t="shared" si="115"/>
        <v>0</v>
      </c>
      <c r="O235" s="86">
        <v>44419</v>
      </c>
      <c r="P235" s="131" t="s">
        <v>78</v>
      </c>
      <c r="Q235" s="115" t="s">
        <v>137</v>
      </c>
    </row>
    <row r="236" spans="1:17" ht="13.5" thickBot="1" x14ac:dyDescent="0.25">
      <c r="A236" s="68" t="s">
        <v>110</v>
      </c>
      <c r="B236" s="69" t="s">
        <v>111</v>
      </c>
      <c r="C236" s="76"/>
      <c r="D236" s="76"/>
      <c r="E236" s="76"/>
      <c r="F236" s="76"/>
      <c r="G236" s="75">
        <f>C236+D236+E236+F236</f>
        <v>0</v>
      </c>
      <c r="H236" s="76"/>
      <c r="I236" s="76"/>
      <c r="J236" s="76"/>
      <c r="K236" s="76"/>
      <c r="L236" s="76"/>
      <c r="M236" s="76"/>
      <c r="N236" s="75">
        <f t="shared" si="115"/>
        <v>0</v>
      </c>
      <c r="O236" s="86">
        <v>44419</v>
      </c>
      <c r="P236" s="131" t="s">
        <v>78</v>
      </c>
      <c r="Q236" s="115" t="s">
        <v>137</v>
      </c>
    </row>
    <row r="237" spans="1:17" s="81" customFormat="1" ht="13.5" thickBot="1" x14ac:dyDescent="0.25">
      <c r="A237" s="280" t="s">
        <v>0</v>
      </c>
      <c r="B237" s="281"/>
      <c r="C237" s="132">
        <f t="shared" ref="C237:N237" si="117">SUM(C231:C236)</f>
        <v>0</v>
      </c>
      <c r="D237" s="132">
        <f t="shared" si="117"/>
        <v>0</v>
      </c>
      <c r="E237" s="132">
        <f t="shared" si="117"/>
        <v>0</v>
      </c>
      <c r="F237" s="132">
        <f t="shared" si="117"/>
        <v>0</v>
      </c>
      <c r="G237" s="132">
        <f t="shared" si="117"/>
        <v>0</v>
      </c>
      <c r="H237" s="132">
        <f t="shared" si="117"/>
        <v>0</v>
      </c>
      <c r="I237" s="132">
        <f t="shared" si="117"/>
        <v>0</v>
      </c>
      <c r="J237" s="132">
        <f t="shared" si="117"/>
        <v>0</v>
      </c>
      <c r="K237" s="132">
        <f t="shared" si="117"/>
        <v>0</v>
      </c>
      <c r="L237" s="132">
        <f t="shared" si="117"/>
        <v>0</v>
      </c>
      <c r="M237" s="132">
        <f t="shared" si="117"/>
        <v>0</v>
      </c>
      <c r="N237" s="132">
        <f t="shared" si="117"/>
        <v>0</v>
      </c>
      <c r="O237" s="247" t="s">
        <v>0</v>
      </c>
      <c r="P237" s="248"/>
      <c r="Q237" s="115"/>
    </row>
    <row r="238" spans="1:17" x14ac:dyDescent="0.2">
      <c r="A238" s="70" t="s">
        <v>25</v>
      </c>
      <c r="B238" s="71" t="s">
        <v>62</v>
      </c>
      <c r="C238" s="76"/>
      <c r="D238" s="76"/>
      <c r="E238" s="76"/>
      <c r="F238" s="76"/>
      <c r="G238" s="75">
        <f t="shared" ref="G238" si="118">C238+D238+F238</f>
        <v>0</v>
      </c>
      <c r="H238" s="76"/>
      <c r="I238" s="76"/>
      <c r="J238" s="76"/>
      <c r="K238" s="76"/>
      <c r="L238" s="76"/>
      <c r="M238" s="76"/>
      <c r="N238" s="75">
        <f t="shared" ref="N238" si="119">C238+D238+E238-H238-I238-J238-K238-L238-M238</f>
        <v>0</v>
      </c>
      <c r="O238" s="86">
        <v>44426</v>
      </c>
      <c r="P238" s="108" t="s">
        <v>99</v>
      </c>
      <c r="Q238" s="115" t="s">
        <v>137</v>
      </c>
    </row>
    <row r="239" spans="1:17" x14ac:dyDescent="0.2">
      <c r="A239" s="68" t="s">
        <v>26</v>
      </c>
      <c r="B239" s="69" t="s">
        <v>70</v>
      </c>
      <c r="C239" s="76"/>
      <c r="D239" s="76"/>
      <c r="E239" s="76"/>
      <c r="F239" s="76"/>
      <c r="G239" s="75">
        <f>C239+D239+F239</f>
        <v>0</v>
      </c>
      <c r="H239" s="76"/>
      <c r="I239" s="76"/>
      <c r="J239" s="76"/>
      <c r="K239" s="76"/>
      <c r="L239" s="76"/>
      <c r="M239" s="76"/>
      <c r="N239" s="75">
        <f t="shared" ref="N239:N243" si="120">C239+D239+E239-H239-I239-J239-K239-L239-M239</f>
        <v>0</v>
      </c>
      <c r="O239" s="86">
        <v>44426</v>
      </c>
      <c r="P239" s="108" t="s">
        <v>99</v>
      </c>
      <c r="Q239" s="115" t="s">
        <v>137</v>
      </c>
    </row>
    <row r="240" spans="1:17" x14ac:dyDescent="0.2">
      <c r="A240" s="68" t="s">
        <v>3</v>
      </c>
      <c r="B240" s="69" t="s">
        <v>71</v>
      </c>
      <c r="C240" s="76"/>
      <c r="D240" s="76"/>
      <c r="E240" s="76"/>
      <c r="F240" s="76"/>
      <c r="G240" s="75">
        <f>C240+D240+F240+E240</f>
        <v>0</v>
      </c>
      <c r="H240" s="76"/>
      <c r="I240" s="76"/>
      <c r="J240" s="76"/>
      <c r="K240" s="76"/>
      <c r="L240" s="76"/>
      <c r="M240" s="76"/>
      <c r="N240" s="75">
        <f t="shared" si="120"/>
        <v>0</v>
      </c>
      <c r="O240" s="86">
        <v>44426</v>
      </c>
      <c r="P240" s="108" t="s">
        <v>99</v>
      </c>
      <c r="Q240" s="115" t="s">
        <v>137</v>
      </c>
    </row>
    <row r="241" spans="1:17" x14ac:dyDescent="0.2">
      <c r="A241" s="68" t="s">
        <v>31</v>
      </c>
      <c r="B241" s="69" t="s">
        <v>72</v>
      </c>
      <c r="C241" s="76"/>
      <c r="D241" s="76"/>
      <c r="E241" s="76"/>
      <c r="F241" s="76"/>
      <c r="G241" s="75">
        <f>C241+D241+F241+E241</f>
        <v>0</v>
      </c>
      <c r="H241" s="76"/>
      <c r="I241" s="76"/>
      <c r="J241" s="76"/>
      <c r="K241" s="76"/>
      <c r="L241" s="76"/>
      <c r="M241" s="76"/>
      <c r="N241" s="75">
        <f t="shared" si="120"/>
        <v>0</v>
      </c>
      <c r="O241" s="86">
        <v>44426</v>
      </c>
      <c r="P241" s="108" t="s">
        <v>99</v>
      </c>
      <c r="Q241" s="115" t="s">
        <v>137</v>
      </c>
    </row>
    <row r="242" spans="1:17" x14ac:dyDescent="0.2">
      <c r="A242" s="68" t="s">
        <v>69</v>
      </c>
      <c r="B242" s="69" t="s">
        <v>73</v>
      </c>
      <c r="C242" s="76"/>
      <c r="D242" s="76"/>
      <c r="E242" s="76"/>
      <c r="F242" s="76"/>
      <c r="G242" s="75">
        <f t="shared" ref="G242" si="121">C242+D242+F242</f>
        <v>0</v>
      </c>
      <c r="H242" s="76"/>
      <c r="I242" s="76"/>
      <c r="J242" s="76"/>
      <c r="K242" s="76"/>
      <c r="L242" s="76"/>
      <c r="M242" s="76"/>
      <c r="N242" s="75">
        <f t="shared" si="120"/>
        <v>0</v>
      </c>
      <c r="O242" s="86">
        <v>44426</v>
      </c>
      <c r="P242" s="108" t="s">
        <v>99</v>
      </c>
      <c r="Q242" s="115" t="s">
        <v>137</v>
      </c>
    </row>
    <row r="243" spans="1:17" ht="13.5" thickBot="1" x14ac:dyDescent="0.25">
      <c r="A243" s="68" t="s">
        <v>110</v>
      </c>
      <c r="B243" s="69" t="s">
        <v>111</v>
      </c>
      <c r="C243" s="76"/>
      <c r="D243" s="76"/>
      <c r="E243" s="76"/>
      <c r="F243" s="76"/>
      <c r="G243" s="75">
        <f>C243+D243+E243+F243</f>
        <v>0</v>
      </c>
      <c r="H243" s="76"/>
      <c r="I243" s="76"/>
      <c r="J243" s="76"/>
      <c r="K243" s="76"/>
      <c r="L243" s="76"/>
      <c r="M243" s="76"/>
      <c r="N243" s="75">
        <f t="shared" si="120"/>
        <v>0</v>
      </c>
      <c r="O243" s="86">
        <v>44426</v>
      </c>
      <c r="P243" s="108" t="s">
        <v>99</v>
      </c>
      <c r="Q243" s="115" t="s">
        <v>137</v>
      </c>
    </row>
    <row r="244" spans="1:17" s="81" customFormat="1" ht="13.5" thickBot="1" x14ac:dyDescent="0.25">
      <c r="A244" s="239" t="s">
        <v>0</v>
      </c>
      <c r="B244" s="240"/>
      <c r="C244" s="93">
        <f t="shared" ref="C244:N244" si="122">SUM(C238:C243)</f>
        <v>0</v>
      </c>
      <c r="D244" s="93">
        <f t="shared" si="122"/>
        <v>0</v>
      </c>
      <c r="E244" s="93">
        <f t="shared" si="122"/>
        <v>0</v>
      </c>
      <c r="F244" s="93">
        <f t="shared" si="122"/>
        <v>0</v>
      </c>
      <c r="G244" s="93">
        <f t="shared" si="122"/>
        <v>0</v>
      </c>
      <c r="H244" s="93">
        <f t="shared" si="122"/>
        <v>0</v>
      </c>
      <c r="I244" s="93">
        <f t="shared" si="122"/>
        <v>0</v>
      </c>
      <c r="J244" s="93">
        <f t="shared" si="122"/>
        <v>0</v>
      </c>
      <c r="K244" s="93">
        <f t="shared" si="122"/>
        <v>0</v>
      </c>
      <c r="L244" s="93">
        <f t="shared" si="122"/>
        <v>0</v>
      </c>
      <c r="M244" s="93">
        <f t="shared" si="122"/>
        <v>0</v>
      </c>
      <c r="N244" s="93">
        <f t="shared" si="122"/>
        <v>0</v>
      </c>
      <c r="O244" s="241" t="s">
        <v>0</v>
      </c>
      <c r="P244" s="242"/>
      <c r="Q244" s="115"/>
    </row>
    <row r="245" spans="1:17" x14ac:dyDescent="0.2">
      <c r="A245" s="70" t="s">
        <v>25</v>
      </c>
      <c r="B245" s="71" t="s">
        <v>62</v>
      </c>
      <c r="C245" s="76"/>
      <c r="D245" s="76"/>
      <c r="E245" s="76"/>
      <c r="F245" s="76"/>
      <c r="G245" s="75">
        <f t="shared" ref="G245" si="123">C245+D245+F245</f>
        <v>0</v>
      </c>
      <c r="H245" s="76"/>
      <c r="I245" s="76"/>
      <c r="J245" s="76"/>
      <c r="K245" s="76"/>
      <c r="L245" s="76"/>
      <c r="M245" s="76"/>
      <c r="N245" s="75">
        <f t="shared" ref="N245" si="124">C245+D245+E245-H245-I245-J245-K245-L245-M245</f>
        <v>0</v>
      </c>
      <c r="O245" s="86">
        <v>44433</v>
      </c>
      <c r="P245" s="129" t="s">
        <v>81</v>
      </c>
      <c r="Q245" s="115" t="s">
        <v>137</v>
      </c>
    </row>
    <row r="246" spans="1:17" x14ac:dyDescent="0.2">
      <c r="A246" s="68" t="s">
        <v>26</v>
      </c>
      <c r="B246" s="69" t="s">
        <v>70</v>
      </c>
      <c r="C246" s="76"/>
      <c r="D246" s="76"/>
      <c r="E246" s="76"/>
      <c r="F246" s="76"/>
      <c r="G246" s="75">
        <f>C246+D246+F246</f>
        <v>0</v>
      </c>
      <c r="H246" s="76"/>
      <c r="I246" s="76"/>
      <c r="J246" s="76"/>
      <c r="K246" s="76"/>
      <c r="L246" s="76"/>
      <c r="M246" s="76"/>
      <c r="N246" s="75">
        <f t="shared" ref="N246:N250" si="125">C246+D246+E246-H246-I246-J246-K246-L246-M246</f>
        <v>0</v>
      </c>
      <c r="O246" s="86">
        <v>44433</v>
      </c>
      <c r="P246" s="129" t="s">
        <v>81</v>
      </c>
      <c r="Q246" s="115" t="s">
        <v>137</v>
      </c>
    </row>
    <row r="247" spans="1:17" x14ac:dyDescent="0.2">
      <c r="A247" s="68" t="s">
        <v>3</v>
      </c>
      <c r="B247" s="69" t="s">
        <v>71</v>
      </c>
      <c r="C247" s="76"/>
      <c r="D247" s="76"/>
      <c r="E247" s="76"/>
      <c r="F247" s="76"/>
      <c r="G247" s="75">
        <f>C247+D247+F247+E247</f>
        <v>0</v>
      </c>
      <c r="H247" s="76"/>
      <c r="I247" s="76"/>
      <c r="J247" s="76"/>
      <c r="K247" s="76"/>
      <c r="L247" s="76"/>
      <c r="M247" s="76"/>
      <c r="N247" s="75">
        <f t="shared" si="125"/>
        <v>0</v>
      </c>
      <c r="O247" s="86">
        <v>44433</v>
      </c>
      <c r="P247" s="129" t="s">
        <v>81</v>
      </c>
      <c r="Q247" s="115" t="s">
        <v>137</v>
      </c>
    </row>
    <row r="248" spans="1:17" x14ac:dyDescent="0.2">
      <c r="A248" s="68" t="s">
        <v>31</v>
      </c>
      <c r="B248" s="69" t="s">
        <v>72</v>
      </c>
      <c r="C248" s="76"/>
      <c r="D248" s="76"/>
      <c r="E248" s="76"/>
      <c r="F248" s="76"/>
      <c r="G248" s="75">
        <f>C248+D248+F248+E248</f>
        <v>0</v>
      </c>
      <c r="H248" s="76"/>
      <c r="I248" s="76"/>
      <c r="J248" s="76"/>
      <c r="K248" s="76"/>
      <c r="L248" s="76"/>
      <c r="M248" s="76"/>
      <c r="N248" s="75">
        <f t="shared" si="125"/>
        <v>0</v>
      </c>
      <c r="O248" s="86">
        <v>44433</v>
      </c>
      <c r="P248" s="129" t="s">
        <v>81</v>
      </c>
      <c r="Q248" s="115" t="s">
        <v>137</v>
      </c>
    </row>
    <row r="249" spans="1:17" x14ac:dyDescent="0.2">
      <c r="A249" s="68" t="s">
        <v>69</v>
      </c>
      <c r="B249" s="69" t="s">
        <v>73</v>
      </c>
      <c r="C249" s="76"/>
      <c r="D249" s="76"/>
      <c r="E249" s="76"/>
      <c r="F249" s="76"/>
      <c r="G249" s="75">
        <f t="shared" ref="G249" si="126">C249+D249+F249</f>
        <v>0</v>
      </c>
      <c r="H249" s="76"/>
      <c r="I249" s="76"/>
      <c r="J249" s="76"/>
      <c r="K249" s="76"/>
      <c r="L249" s="76"/>
      <c r="M249" s="76"/>
      <c r="N249" s="75">
        <f t="shared" si="125"/>
        <v>0</v>
      </c>
      <c r="O249" s="86">
        <v>44433</v>
      </c>
      <c r="P249" s="129" t="s">
        <v>81</v>
      </c>
      <c r="Q249" s="115" t="s">
        <v>137</v>
      </c>
    </row>
    <row r="250" spans="1:17" ht="13.5" thickBot="1" x14ac:dyDescent="0.25">
      <c r="A250" s="68" t="s">
        <v>110</v>
      </c>
      <c r="B250" s="69" t="s">
        <v>111</v>
      </c>
      <c r="C250" s="76"/>
      <c r="D250" s="76"/>
      <c r="E250" s="76"/>
      <c r="F250" s="76"/>
      <c r="G250" s="75">
        <f>C250+D250+E250+F250</f>
        <v>0</v>
      </c>
      <c r="H250" s="76"/>
      <c r="I250" s="76"/>
      <c r="J250" s="76"/>
      <c r="K250" s="76"/>
      <c r="L250" s="76"/>
      <c r="M250" s="76"/>
      <c r="N250" s="75">
        <f t="shared" si="125"/>
        <v>0</v>
      </c>
      <c r="O250" s="86">
        <v>44433</v>
      </c>
      <c r="P250" s="129" t="s">
        <v>81</v>
      </c>
      <c r="Q250" s="115" t="s">
        <v>137</v>
      </c>
    </row>
    <row r="251" spans="1:17" s="81" customFormat="1" ht="13.5" thickBot="1" x14ac:dyDescent="0.25">
      <c r="A251" s="255" t="s">
        <v>0</v>
      </c>
      <c r="B251" s="256"/>
      <c r="C251" s="130">
        <f t="shared" ref="C251:N251" si="127">SUM(C245:C250)</f>
        <v>0</v>
      </c>
      <c r="D251" s="130">
        <f t="shared" si="127"/>
        <v>0</v>
      </c>
      <c r="E251" s="130">
        <f t="shared" si="127"/>
        <v>0</v>
      </c>
      <c r="F251" s="130">
        <f t="shared" si="127"/>
        <v>0</v>
      </c>
      <c r="G251" s="130">
        <f t="shared" si="127"/>
        <v>0</v>
      </c>
      <c r="H251" s="130">
        <f t="shared" si="127"/>
        <v>0</v>
      </c>
      <c r="I251" s="130">
        <f t="shared" si="127"/>
        <v>0</v>
      </c>
      <c r="J251" s="130">
        <f t="shared" si="127"/>
        <v>0</v>
      </c>
      <c r="K251" s="130">
        <f t="shared" si="127"/>
        <v>0</v>
      </c>
      <c r="L251" s="130">
        <f t="shared" si="127"/>
        <v>0</v>
      </c>
      <c r="M251" s="130">
        <f t="shared" si="127"/>
        <v>0</v>
      </c>
      <c r="N251" s="130">
        <f t="shared" si="127"/>
        <v>0</v>
      </c>
      <c r="O251" s="257" t="s">
        <v>0</v>
      </c>
      <c r="P251" s="258"/>
      <c r="Q251" s="116"/>
    </row>
    <row r="252" spans="1:17" s="120" customFormat="1" ht="13.5" thickBot="1" x14ac:dyDescent="0.25">
      <c r="A252" s="264" t="s">
        <v>88</v>
      </c>
      <c r="B252" s="265"/>
      <c r="C252" s="135">
        <f t="shared" ref="C252:N252" si="128">C230+C237+C244+C251</f>
        <v>0</v>
      </c>
      <c r="D252" s="135">
        <f t="shared" si="128"/>
        <v>0</v>
      </c>
      <c r="E252" s="135">
        <f t="shared" si="128"/>
        <v>0</v>
      </c>
      <c r="F252" s="135">
        <f t="shared" si="128"/>
        <v>0</v>
      </c>
      <c r="G252" s="135">
        <f t="shared" si="128"/>
        <v>0</v>
      </c>
      <c r="H252" s="135">
        <f>H230+H237+H244+H251</f>
        <v>0</v>
      </c>
      <c r="I252" s="135">
        <f>I230+I237+I244+I251</f>
        <v>0</v>
      </c>
      <c r="J252" s="135">
        <f t="shared" si="128"/>
        <v>0</v>
      </c>
      <c r="K252" s="135">
        <f t="shared" si="128"/>
        <v>0</v>
      </c>
      <c r="L252" s="135">
        <f t="shared" si="128"/>
        <v>0</v>
      </c>
      <c r="M252" s="135">
        <f t="shared" si="128"/>
        <v>0</v>
      </c>
      <c r="N252" s="135">
        <f t="shared" si="128"/>
        <v>0</v>
      </c>
      <c r="O252" s="153"/>
      <c r="P252" s="124"/>
      <c r="Q252" s="119"/>
    </row>
    <row r="253" spans="1:17" s="142" customFormat="1" x14ac:dyDescent="0.2">
      <c r="A253" s="139" t="s">
        <v>8</v>
      </c>
      <c r="B253" s="145" t="s">
        <v>96</v>
      </c>
      <c r="C253" s="140"/>
      <c r="D253" s="140"/>
      <c r="E253" s="140"/>
      <c r="F253" s="140"/>
      <c r="G253" s="75">
        <f t="shared" ref="G253:G255" si="129">C253+D253+F253</f>
        <v>0</v>
      </c>
      <c r="H253" s="140"/>
      <c r="I253" s="140"/>
      <c r="J253" s="140"/>
      <c r="K253" s="140"/>
      <c r="L253" s="140"/>
      <c r="M253" s="140"/>
      <c r="N253" s="75">
        <f t="shared" ref="N253:N255" si="130">C253+D253+E253-H253-I253-J253-K253-L253-M253</f>
        <v>0</v>
      </c>
      <c r="O253" s="148"/>
      <c r="P253" s="149"/>
      <c r="Q253" s="141"/>
    </row>
    <row r="254" spans="1:17" s="142" customFormat="1" x14ac:dyDescent="0.2">
      <c r="A254" s="139" t="s">
        <v>27</v>
      </c>
      <c r="B254" s="145" t="s">
        <v>97</v>
      </c>
      <c r="C254" s="143"/>
      <c r="D254" s="143"/>
      <c r="E254" s="143"/>
      <c r="F254" s="143"/>
      <c r="G254" s="75">
        <f t="shared" si="129"/>
        <v>0</v>
      </c>
      <c r="H254" s="143"/>
      <c r="I254" s="143"/>
      <c r="J254" s="143"/>
      <c r="K254" s="143"/>
      <c r="L254" s="143"/>
      <c r="M254" s="143"/>
      <c r="N254" s="75">
        <f t="shared" si="130"/>
        <v>0</v>
      </c>
      <c r="O254" s="148"/>
      <c r="P254" s="149"/>
      <c r="Q254" s="141"/>
    </row>
    <row r="255" spans="1:17" s="142" customFormat="1" ht="13.5" thickBot="1" x14ac:dyDescent="0.25">
      <c r="A255" s="139" t="s">
        <v>6</v>
      </c>
      <c r="B255" s="145" t="s">
        <v>98</v>
      </c>
      <c r="C255" s="144"/>
      <c r="D255" s="144"/>
      <c r="E255" s="144"/>
      <c r="F255" s="144"/>
      <c r="G255" s="75">
        <f t="shared" si="129"/>
        <v>0</v>
      </c>
      <c r="H255" s="144"/>
      <c r="I255" s="144"/>
      <c r="J255" s="144"/>
      <c r="K255" s="144"/>
      <c r="L255" s="144"/>
      <c r="M255" s="144"/>
      <c r="N255" s="75">
        <f t="shared" si="130"/>
        <v>0</v>
      </c>
      <c r="O255" s="148"/>
      <c r="P255" s="149"/>
      <c r="Q255" s="141"/>
    </row>
    <row r="256" spans="1:17" s="114" customFormat="1" ht="13.5" thickBot="1" x14ac:dyDescent="0.25">
      <c r="A256" s="232" t="s">
        <v>89</v>
      </c>
      <c r="B256" s="233"/>
      <c r="C256" s="138">
        <f>SUM(C253:C255)</f>
        <v>0</v>
      </c>
      <c r="D256" s="138">
        <f t="shared" ref="D256" si="131">SUM(D253:D255)</f>
        <v>0</v>
      </c>
      <c r="E256" s="138">
        <f t="shared" ref="E256" si="132">SUM(E253:E255)</f>
        <v>0</v>
      </c>
      <c r="F256" s="138">
        <f>SUM(F253:F255)</f>
        <v>0</v>
      </c>
      <c r="G256" s="138">
        <f>SUM(G253:G255)</f>
        <v>0</v>
      </c>
      <c r="H256" s="138">
        <f t="shared" ref="H256" si="133">SUM(H253:H255)</f>
        <v>0</v>
      </c>
      <c r="I256" s="138">
        <f t="shared" ref="I256" si="134">SUM(I253:I255)</f>
        <v>0</v>
      </c>
      <c r="J256" s="138">
        <f t="shared" ref="J256" si="135">SUM(J253:J255)</f>
        <v>0</v>
      </c>
      <c r="K256" s="138">
        <f t="shared" ref="K256" si="136">SUM(K253:K255)</f>
        <v>0</v>
      </c>
      <c r="L256" s="138">
        <f t="shared" ref="L256" si="137">SUM(L253:L255)</f>
        <v>0</v>
      </c>
      <c r="M256" s="138">
        <f t="shared" ref="M256" si="138">SUM(M253:M255)</f>
        <v>0</v>
      </c>
      <c r="N256" s="138">
        <f t="shared" ref="N256" si="139">SUM(N253:N255)</f>
        <v>0</v>
      </c>
      <c r="O256" s="154"/>
      <c r="P256" s="113"/>
      <c r="Q256" s="117"/>
    </row>
    <row r="257" spans="1:17" s="114" customFormat="1" ht="13.5" thickBot="1" x14ac:dyDescent="0.25">
      <c r="A257" s="234" t="s">
        <v>90</v>
      </c>
      <c r="B257" s="234"/>
      <c r="C257" s="121"/>
      <c r="D257" s="121"/>
      <c r="E257" s="121"/>
      <c r="F257" s="121"/>
      <c r="G257" s="121"/>
      <c r="H257" s="127">
        <f>(H252+H256)*2</f>
        <v>0</v>
      </c>
      <c r="I257" s="125">
        <f>I252+I256</f>
        <v>0</v>
      </c>
      <c r="J257" s="128">
        <f>J252+J256</f>
        <v>0</v>
      </c>
      <c r="K257" s="121">
        <f>SUM(H257:I257)</f>
        <v>0</v>
      </c>
      <c r="L257" s="121"/>
      <c r="M257" s="121"/>
      <c r="N257" s="121">
        <f>9000+11000+12000</f>
        <v>32000</v>
      </c>
      <c r="O257" s="113"/>
      <c r="P257" s="113"/>
      <c r="Q257" s="123"/>
    </row>
    <row r="258" spans="1:17" ht="13.5" thickBot="1" x14ac:dyDescent="0.25"/>
    <row r="259" spans="1:17" s="66" customFormat="1" ht="13.5" thickBot="1" x14ac:dyDescent="0.25">
      <c r="A259" s="270" t="s">
        <v>138</v>
      </c>
      <c r="B259" s="271"/>
      <c r="C259" s="271"/>
      <c r="D259" s="271"/>
      <c r="E259" s="271"/>
      <c r="F259" s="271"/>
      <c r="G259" s="271"/>
      <c r="H259" s="271"/>
      <c r="I259" s="271"/>
      <c r="J259" s="271"/>
      <c r="K259" s="271"/>
      <c r="L259" s="271"/>
      <c r="M259" s="271"/>
      <c r="N259" s="271"/>
      <c r="O259" s="271"/>
      <c r="P259" s="271"/>
      <c r="Q259" s="272"/>
    </row>
    <row r="260" spans="1:17" s="66" customFormat="1" ht="13.5" thickBot="1" x14ac:dyDescent="0.25">
      <c r="A260" s="72" t="s">
        <v>63</v>
      </c>
      <c r="B260" s="73" t="s">
        <v>1</v>
      </c>
      <c r="C260" s="74" t="s">
        <v>55</v>
      </c>
      <c r="D260" s="74" t="s">
        <v>56</v>
      </c>
      <c r="E260" s="74" t="s">
        <v>67</v>
      </c>
      <c r="F260" s="74" t="s">
        <v>61</v>
      </c>
      <c r="G260" s="74" t="s">
        <v>74</v>
      </c>
      <c r="H260" s="74" t="s">
        <v>58</v>
      </c>
      <c r="I260" s="74" t="s">
        <v>59</v>
      </c>
      <c r="J260" s="74" t="s">
        <v>66</v>
      </c>
      <c r="K260" s="74" t="s">
        <v>61</v>
      </c>
      <c r="L260" s="74" t="s">
        <v>57</v>
      </c>
      <c r="M260" s="74" t="s">
        <v>60</v>
      </c>
      <c r="N260" s="74" t="s">
        <v>2</v>
      </c>
      <c r="O260" s="79" t="s">
        <v>65</v>
      </c>
      <c r="P260" s="80" t="s">
        <v>68</v>
      </c>
      <c r="Q260" s="118" t="s">
        <v>87</v>
      </c>
    </row>
    <row r="261" spans="1:17" x14ac:dyDescent="0.2">
      <c r="A261" s="70" t="s">
        <v>25</v>
      </c>
      <c r="B261" s="71" t="s">
        <v>62</v>
      </c>
      <c r="C261" s="76"/>
      <c r="D261" s="76"/>
      <c r="E261" s="76"/>
      <c r="F261" s="76"/>
      <c r="G261" s="75">
        <f t="shared" ref="G261" si="140">C261+D261+F261</f>
        <v>0</v>
      </c>
      <c r="H261" s="76"/>
      <c r="I261" s="76"/>
      <c r="J261" s="76"/>
      <c r="K261" s="76"/>
      <c r="L261" s="76"/>
      <c r="M261" s="76"/>
      <c r="N261" s="75">
        <f t="shared" ref="N261:N267" si="141">C261+D261+E261-H261-I261-J261-K261-L261-M261</f>
        <v>0</v>
      </c>
      <c r="O261" s="86">
        <v>44440</v>
      </c>
      <c r="P261" s="105" t="s">
        <v>82</v>
      </c>
      <c r="Q261" s="115" t="s">
        <v>138</v>
      </c>
    </row>
    <row r="262" spans="1:17" x14ac:dyDescent="0.2">
      <c r="A262" s="68" t="s">
        <v>26</v>
      </c>
      <c r="B262" s="69" t="s">
        <v>70</v>
      </c>
      <c r="C262" s="76"/>
      <c r="D262" s="76"/>
      <c r="E262" s="76"/>
      <c r="F262" s="76"/>
      <c r="G262" s="75">
        <f>C262+D262+F262</f>
        <v>0</v>
      </c>
      <c r="H262" s="76"/>
      <c r="I262" s="76"/>
      <c r="J262" s="76"/>
      <c r="K262" s="76"/>
      <c r="L262" s="76"/>
      <c r="M262" s="76"/>
      <c r="N262" s="75">
        <f t="shared" si="141"/>
        <v>0</v>
      </c>
      <c r="O262" s="86">
        <v>44440</v>
      </c>
      <c r="P262" s="105" t="s">
        <v>82</v>
      </c>
      <c r="Q262" s="115" t="s">
        <v>138</v>
      </c>
    </row>
    <row r="263" spans="1:17" x14ac:dyDescent="0.2">
      <c r="A263" s="68" t="s">
        <v>3</v>
      </c>
      <c r="B263" s="69" t="s">
        <v>71</v>
      </c>
      <c r="C263" s="76"/>
      <c r="D263" s="76"/>
      <c r="E263" s="76"/>
      <c r="F263" s="76"/>
      <c r="G263" s="75">
        <f>C263+D263+F263+E263</f>
        <v>0</v>
      </c>
      <c r="H263" s="76"/>
      <c r="I263" s="76"/>
      <c r="J263" s="76"/>
      <c r="K263" s="76"/>
      <c r="L263" s="76"/>
      <c r="M263" s="76"/>
      <c r="N263" s="75">
        <f t="shared" si="141"/>
        <v>0</v>
      </c>
      <c r="O263" s="86">
        <v>44440</v>
      </c>
      <c r="P263" s="105" t="s">
        <v>82</v>
      </c>
      <c r="Q263" s="115" t="s">
        <v>138</v>
      </c>
    </row>
    <row r="264" spans="1:17" x14ac:dyDescent="0.2">
      <c r="A264" s="68" t="s">
        <v>31</v>
      </c>
      <c r="B264" s="69" t="s">
        <v>72</v>
      </c>
      <c r="C264" s="76"/>
      <c r="D264" s="76"/>
      <c r="E264" s="76"/>
      <c r="F264" s="76"/>
      <c r="G264" s="75">
        <f>C264+D264+F264+E264</f>
        <v>0</v>
      </c>
      <c r="H264" s="76"/>
      <c r="I264" s="76"/>
      <c r="J264" s="76"/>
      <c r="K264" s="76"/>
      <c r="L264" s="76"/>
      <c r="M264" s="76"/>
      <c r="N264" s="75">
        <f t="shared" si="141"/>
        <v>0</v>
      </c>
      <c r="O264" s="86">
        <v>44440</v>
      </c>
      <c r="P264" s="105" t="s">
        <v>82</v>
      </c>
      <c r="Q264" s="115" t="s">
        <v>138</v>
      </c>
    </row>
    <row r="265" spans="1:17" x14ac:dyDescent="0.2">
      <c r="A265" s="68" t="s">
        <v>69</v>
      </c>
      <c r="B265" s="69" t="s">
        <v>73</v>
      </c>
      <c r="C265" s="76"/>
      <c r="D265" s="76"/>
      <c r="E265" s="76"/>
      <c r="F265" s="76"/>
      <c r="G265" s="75">
        <f t="shared" ref="G265" si="142">C265+D265+F265</f>
        <v>0</v>
      </c>
      <c r="H265" s="76"/>
      <c r="I265" s="76"/>
      <c r="J265" s="76"/>
      <c r="K265" s="76"/>
      <c r="L265" s="76"/>
      <c r="M265" s="76"/>
      <c r="N265" s="75">
        <f t="shared" si="141"/>
        <v>0</v>
      </c>
      <c r="O265" s="86">
        <v>44440</v>
      </c>
      <c r="P265" s="105" t="s">
        <v>82</v>
      </c>
      <c r="Q265" s="115" t="s">
        <v>138</v>
      </c>
    </row>
    <row r="266" spans="1:17" x14ac:dyDescent="0.2">
      <c r="A266" s="68" t="s">
        <v>110</v>
      </c>
      <c r="B266" s="69" t="s">
        <v>111</v>
      </c>
      <c r="C266" s="76"/>
      <c r="D266" s="76"/>
      <c r="E266" s="76"/>
      <c r="F266" s="76"/>
      <c r="G266" s="75">
        <f>C266+D266+E266+F266</f>
        <v>0</v>
      </c>
      <c r="H266" s="76"/>
      <c r="I266" s="76"/>
      <c r="J266" s="76"/>
      <c r="K266" s="76"/>
      <c r="L266" s="76"/>
      <c r="M266" s="76"/>
      <c r="N266" s="75">
        <f t="shared" si="141"/>
        <v>0</v>
      </c>
      <c r="O266" s="86">
        <v>44440</v>
      </c>
      <c r="P266" s="105" t="s">
        <v>82</v>
      </c>
      <c r="Q266" s="115" t="s">
        <v>138</v>
      </c>
    </row>
    <row r="267" spans="1:17" ht="13.5" thickBot="1" x14ac:dyDescent="0.25">
      <c r="A267" s="67" t="s">
        <v>112</v>
      </c>
      <c r="B267" s="69" t="s">
        <v>100</v>
      </c>
      <c r="C267" s="76"/>
      <c r="D267" s="76"/>
      <c r="E267" s="76"/>
      <c r="F267" s="76"/>
      <c r="G267" s="75">
        <f>C267+D267+E267+F267</f>
        <v>0</v>
      </c>
      <c r="H267" s="76"/>
      <c r="I267" s="76"/>
      <c r="J267" s="76"/>
      <c r="K267" s="76"/>
      <c r="L267" s="76"/>
      <c r="M267" s="76"/>
      <c r="N267" s="75">
        <f t="shared" si="141"/>
        <v>0</v>
      </c>
      <c r="O267" s="86">
        <v>44440</v>
      </c>
      <c r="P267" s="105" t="s">
        <v>82</v>
      </c>
      <c r="Q267" s="115" t="s">
        <v>138</v>
      </c>
    </row>
    <row r="268" spans="1:17" s="81" customFormat="1" ht="13.5" thickBot="1" x14ac:dyDescent="0.25">
      <c r="A268" s="277" t="s">
        <v>0</v>
      </c>
      <c r="B268" s="278"/>
      <c r="C268" s="101">
        <f t="shared" ref="C268:N268" si="143">SUM(C261:C267)</f>
        <v>0</v>
      </c>
      <c r="D268" s="101">
        <f t="shared" si="143"/>
        <v>0</v>
      </c>
      <c r="E268" s="101">
        <f t="shared" si="143"/>
        <v>0</v>
      </c>
      <c r="F268" s="101">
        <f t="shared" si="143"/>
        <v>0</v>
      </c>
      <c r="G268" s="101">
        <f t="shared" si="143"/>
        <v>0</v>
      </c>
      <c r="H268" s="101">
        <f t="shared" si="143"/>
        <v>0</v>
      </c>
      <c r="I268" s="101">
        <f t="shared" si="143"/>
        <v>0</v>
      </c>
      <c r="J268" s="101">
        <f t="shared" si="143"/>
        <v>0</v>
      </c>
      <c r="K268" s="101">
        <f t="shared" si="143"/>
        <v>0</v>
      </c>
      <c r="L268" s="101">
        <f t="shared" si="143"/>
        <v>0</v>
      </c>
      <c r="M268" s="101">
        <f t="shared" si="143"/>
        <v>0</v>
      </c>
      <c r="N268" s="101">
        <f t="shared" si="143"/>
        <v>0</v>
      </c>
      <c r="O268" s="279" t="s">
        <v>0</v>
      </c>
      <c r="P268" s="263"/>
      <c r="Q268" s="115"/>
    </row>
    <row r="269" spans="1:17" x14ac:dyDescent="0.2">
      <c r="A269" s="70" t="s">
        <v>25</v>
      </c>
      <c r="B269" s="71" t="s">
        <v>62</v>
      </c>
      <c r="C269" s="76"/>
      <c r="D269" s="76"/>
      <c r="E269" s="76"/>
      <c r="F269" s="76"/>
      <c r="G269" s="75">
        <f t="shared" ref="G269" si="144">C269+D269+F269</f>
        <v>0</v>
      </c>
      <c r="H269" s="76"/>
      <c r="I269" s="76"/>
      <c r="J269" s="76"/>
      <c r="K269" s="76"/>
      <c r="L269" s="76"/>
      <c r="M269" s="76"/>
      <c r="N269" s="75">
        <f t="shared" ref="N269:N274" si="145">C269+D269+E269-H269-I269-J269-K269-L269-M269</f>
        <v>0</v>
      </c>
      <c r="O269" s="86">
        <v>44447</v>
      </c>
      <c r="P269" s="131" t="s">
        <v>83</v>
      </c>
      <c r="Q269" s="115" t="s">
        <v>138</v>
      </c>
    </row>
    <row r="270" spans="1:17" x14ac:dyDescent="0.2">
      <c r="A270" s="68" t="s">
        <v>26</v>
      </c>
      <c r="B270" s="69" t="s">
        <v>70</v>
      </c>
      <c r="C270" s="76"/>
      <c r="D270" s="76"/>
      <c r="E270" s="76"/>
      <c r="F270" s="76"/>
      <c r="G270" s="75">
        <f>C270+D270+F270</f>
        <v>0</v>
      </c>
      <c r="H270" s="76"/>
      <c r="I270" s="76"/>
      <c r="J270" s="76"/>
      <c r="K270" s="76"/>
      <c r="L270" s="76"/>
      <c r="M270" s="76"/>
      <c r="N270" s="75">
        <f t="shared" si="145"/>
        <v>0</v>
      </c>
      <c r="O270" s="86">
        <v>44447</v>
      </c>
      <c r="P270" s="131" t="s">
        <v>83</v>
      </c>
      <c r="Q270" s="115" t="s">
        <v>138</v>
      </c>
    </row>
    <row r="271" spans="1:17" x14ac:dyDescent="0.2">
      <c r="A271" s="68" t="s">
        <v>3</v>
      </c>
      <c r="B271" s="69" t="s">
        <v>71</v>
      </c>
      <c r="C271" s="76"/>
      <c r="D271" s="76"/>
      <c r="E271" s="76"/>
      <c r="F271" s="76"/>
      <c r="G271" s="75">
        <f>C271+D271+F271+E271</f>
        <v>0</v>
      </c>
      <c r="H271" s="76"/>
      <c r="I271" s="76"/>
      <c r="J271" s="76"/>
      <c r="K271" s="76"/>
      <c r="L271" s="76"/>
      <c r="M271" s="76"/>
      <c r="N271" s="75">
        <f t="shared" si="145"/>
        <v>0</v>
      </c>
      <c r="O271" s="86">
        <v>44447</v>
      </c>
      <c r="P271" s="131" t="s">
        <v>83</v>
      </c>
      <c r="Q271" s="115" t="s">
        <v>138</v>
      </c>
    </row>
    <row r="272" spans="1:17" x14ac:dyDescent="0.2">
      <c r="A272" s="68" t="s">
        <v>31</v>
      </c>
      <c r="B272" s="69" t="s">
        <v>72</v>
      </c>
      <c r="C272" s="76"/>
      <c r="D272" s="76"/>
      <c r="E272" s="76"/>
      <c r="F272" s="76"/>
      <c r="G272" s="75">
        <f>C272+D272+F272+E272</f>
        <v>0</v>
      </c>
      <c r="H272" s="76"/>
      <c r="I272" s="76"/>
      <c r="J272" s="76"/>
      <c r="K272" s="76"/>
      <c r="L272" s="76"/>
      <c r="M272" s="76"/>
      <c r="N272" s="75">
        <f t="shared" si="145"/>
        <v>0</v>
      </c>
      <c r="O272" s="86">
        <v>44447</v>
      </c>
      <c r="P272" s="131" t="s">
        <v>83</v>
      </c>
      <c r="Q272" s="115" t="s">
        <v>138</v>
      </c>
    </row>
    <row r="273" spans="1:17" x14ac:dyDescent="0.2">
      <c r="A273" s="68" t="s">
        <v>69</v>
      </c>
      <c r="B273" s="69" t="s">
        <v>73</v>
      </c>
      <c r="C273" s="76"/>
      <c r="D273" s="76"/>
      <c r="E273" s="76"/>
      <c r="F273" s="76"/>
      <c r="G273" s="75">
        <f t="shared" ref="G273" si="146">C273+D273+F273</f>
        <v>0</v>
      </c>
      <c r="H273" s="76"/>
      <c r="I273" s="76"/>
      <c r="J273" s="76"/>
      <c r="K273" s="76"/>
      <c r="L273" s="76"/>
      <c r="M273" s="76"/>
      <c r="N273" s="75">
        <f t="shared" si="145"/>
        <v>0</v>
      </c>
      <c r="O273" s="86">
        <v>44447</v>
      </c>
      <c r="P273" s="131" t="s">
        <v>83</v>
      </c>
      <c r="Q273" s="115" t="s">
        <v>138</v>
      </c>
    </row>
    <row r="274" spans="1:17" x14ac:dyDescent="0.2">
      <c r="A274" s="68" t="s">
        <v>110</v>
      </c>
      <c r="B274" s="69" t="s">
        <v>111</v>
      </c>
      <c r="C274" s="76"/>
      <c r="D274" s="76"/>
      <c r="E274" s="76"/>
      <c r="F274" s="76"/>
      <c r="G274" s="75">
        <f>C274+D274+E274+F274</f>
        <v>0</v>
      </c>
      <c r="H274" s="76"/>
      <c r="I274" s="76"/>
      <c r="J274" s="76"/>
      <c r="K274" s="76"/>
      <c r="L274" s="76"/>
      <c r="M274" s="76"/>
      <c r="N274" s="75">
        <f t="shared" si="145"/>
        <v>0</v>
      </c>
      <c r="O274" s="86">
        <v>44447</v>
      </c>
      <c r="P274" s="131" t="s">
        <v>83</v>
      </c>
      <c r="Q274" s="115" t="s">
        <v>138</v>
      </c>
    </row>
    <row r="275" spans="1:17" ht="13.5" thickBot="1" x14ac:dyDescent="0.25">
      <c r="A275" s="67" t="s">
        <v>112</v>
      </c>
      <c r="B275" s="69" t="s">
        <v>100</v>
      </c>
      <c r="C275" s="76"/>
      <c r="D275" s="76"/>
      <c r="E275" s="76"/>
      <c r="F275" s="76"/>
      <c r="G275" s="75">
        <f>C275+D275+E275+F275</f>
        <v>0</v>
      </c>
      <c r="H275" s="76"/>
      <c r="I275" s="76"/>
      <c r="J275" s="76"/>
      <c r="K275" s="76"/>
      <c r="L275" s="76"/>
      <c r="M275" s="76"/>
      <c r="N275" s="75">
        <f t="shared" ref="N275" si="147">C275+D275+E275-H275-I275-J275-K275-L275-M275</f>
        <v>0</v>
      </c>
      <c r="O275" s="86">
        <v>44447</v>
      </c>
      <c r="P275" s="131" t="s">
        <v>83</v>
      </c>
      <c r="Q275" s="115" t="s">
        <v>138</v>
      </c>
    </row>
    <row r="276" spans="1:17" s="81" customFormat="1" ht="13.5" thickBot="1" x14ac:dyDescent="0.25">
      <c r="A276" s="280" t="s">
        <v>0</v>
      </c>
      <c r="B276" s="281"/>
      <c r="C276" s="132">
        <f t="shared" ref="C276:N276" si="148">SUM(C269:C275)</f>
        <v>0</v>
      </c>
      <c r="D276" s="132">
        <f t="shared" si="148"/>
        <v>0</v>
      </c>
      <c r="E276" s="132">
        <f t="shared" si="148"/>
        <v>0</v>
      </c>
      <c r="F276" s="132">
        <f t="shared" si="148"/>
        <v>0</v>
      </c>
      <c r="G276" s="132">
        <f t="shared" si="148"/>
        <v>0</v>
      </c>
      <c r="H276" s="132">
        <f t="shared" si="148"/>
        <v>0</v>
      </c>
      <c r="I276" s="132">
        <f t="shared" si="148"/>
        <v>0</v>
      </c>
      <c r="J276" s="132">
        <f t="shared" si="148"/>
        <v>0</v>
      </c>
      <c r="K276" s="132">
        <f t="shared" si="148"/>
        <v>0</v>
      </c>
      <c r="L276" s="132">
        <f t="shared" si="148"/>
        <v>0</v>
      </c>
      <c r="M276" s="132">
        <f t="shared" si="148"/>
        <v>0</v>
      </c>
      <c r="N276" s="132">
        <f t="shared" si="148"/>
        <v>0</v>
      </c>
      <c r="O276" s="247" t="s">
        <v>0</v>
      </c>
      <c r="P276" s="248"/>
      <c r="Q276" s="115"/>
    </row>
    <row r="277" spans="1:17" x14ac:dyDescent="0.2">
      <c r="A277" s="70" t="s">
        <v>25</v>
      </c>
      <c r="B277" s="71" t="s">
        <v>62</v>
      </c>
      <c r="C277" s="76"/>
      <c r="D277" s="76"/>
      <c r="E277" s="76"/>
      <c r="F277" s="76"/>
      <c r="G277" s="75">
        <f t="shared" ref="G277" si="149">C277+D277+F277</f>
        <v>0</v>
      </c>
      <c r="H277" s="76"/>
      <c r="I277" s="76"/>
      <c r="J277" s="76"/>
      <c r="K277" s="76"/>
      <c r="L277" s="76"/>
      <c r="M277" s="76"/>
      <c r="N277" s="75">
        <f t="shared" ref="N277:N281" si="150">C277+D277+E277-H277-I277-J277-K277-L277-M277</f>
        <v>0</v>
      </c>
      <c r="O277" s="86">
        <v>44454</v>
      </c>
      <c r="P277" s="108" t="s">
        <v>84</v>
      </c>
      <c r="Q277" s="115" t="s">
        <v>138</v>
      </c>
    </row>
    <row r="278" spans="1:17" x14ac:dyDescent="0.2">
      <c r="A278" s="68" t="s">
        <v>26</v>
      </c>
      <c r="B278" s="69" t="s">
        <v>70</v>
      </c>
      <c r="C278" s="76"/>
      <c r="D278" s="76"/>
      <c r="E278" s="76"/>
      <c r="F278" s="76"/>
      <c r="G278" s="75">
        <f>C278+D278+F278</f>
        <v>0</v>
      </c>
      <c r="H278" s="76"/>
      <c r="I278" s="76"/>
      <c r="J278" s="76"/>
      <c r="K278" s="76"/>
      <c r="L278" s="76"/>
      <c r="M278" s="76"/>
      <c r="N278" s="75">
        <f t="shared" si="150"/>
        <v>0</v>
      </c>
      <c r="O278" s="86">
        <v>44454</v>
      </c>
      <c r="P278" s="108" t="s">
        <v>84</v>
      </c>
      <c r="Q278" s="115" t="s">
        <v>138</v>
      </c>
    </row>
    <row r="279" spans="1:17" x14ac:dyDescent="0.2">
      <c r="A279" s="68" t="s">
        <v>3</v>
      </c>
      <c r="B279" s="69" t="s">
        <v>71</v>
      </c>
      <c r="C279" s="76"/>
      <c r="D279" s="76"/>
      <c r="E279" s="76"/>
      <c r="F279" s="76"/>
      <c r="G279" s="75">
        <f>C279+D279+F279+E279</f>
        <v>0</v>
      </c>
      <c r="H279" s="76"/>
      <c r="I279" s="76"/>
      <c r="J279" s="76"/>
      <c r="K279" s="76"/>
      <c r="L279" s="76"/>
      <c r="M279" s="76"/>
      <c r="N279" s="75">
        <f t="shared" si="150"/>
        <v>0</v>
      </c>
      <c r="O279" s="86">
        <v>44454</v>
      </c>
      <c r="P279" s="108" t="s">
        <v>84</v>
      </c>
      <c r="Q279" s="115" t="s">
        <v>138</v>
      </c>
    </row>
    <row r="280" spans="1:17" x14ac:dyDescent="0.2">
      <c r="A280" s="68" t="s">
        <v>31</v>
      </c>
      <c r="B280" s="69" t="s">
        <v>72</v>
      </c>
      <c r="C280" s="76"/>
      <c r="D280" s="76"/>
      <c r="E280" s="76"/>
      <c r="F280" s="76"/>
      <c r="G280" s="75">
        <f>C280+D280+F280+E280</f>
        <v>0</v>
      </c>
      <c r="H280" s="76"/>
      <c r="I280" s="76"/>
      <c r="J280" s="76"/>
      <c r="K280" s="76"/>
      <c r="L280" s="76"/>
      <c r="M280" s="76"/>
      <c r="N280" s="75">
        <f t="shared" si="150"/>
        <v>0</v>
      </c>
      <c r="O280" s="86">
        <v>44454</v>
      </c>
      <c r="P280" s="108" t="s">
        <v>84</v>
      </c>
      <c r="Q280" s="115" t="s">
        <v>138</v>
      </c>
    </row>
    <row r="281" spans="1:17" x14ac:dyDescent="0.2">
      <c r="A281" s="68" t="s">
        <v>69</v>
      </c>
      <c r="B281" s="69" t="s">
        <v>73</v>
      </c>
      <c r="C281" s="76"/>
      <c r="D281" s="76"/>
      <c r="E281" s="76"/>
      <c r="F281" s="76"/>
      <c r="G281" s="75">
        <f t="shared" ref="G281:G282" si="151">C281+D281+F281</f>
        <v>0</v>
      </c>
      <c r="H281" s="76"/>
      <c r="I281" s="76"/>
      <c r="J281" s="76"/>
      <c r="K281" s="76"/>
      <c r="L281" s="76"/>
      <c r="M281" s="76"/>
      <c r="N281" s="75">
        <f t="shared" si="150"/>
        <v>0</v>
      </c>
      <c r="O281" s="86">
        <v>44454</v>
      </c>
      <c r="P281" s="108" t="s">
        <v>84</v>
      </c>
      <c r="Q281" s="115" t="s">
        <v>138</v>
      </c>
    </row>
    <row r="282" spans="1:17" x14ac:dyDescent="0.2">
      <c r="A282" s="68" t="s">
        <v>95</v>
      </c>
      <c r="B282" s="69" t="s">
        <v>94</v>
      </c>
      <c r="C282" s="76"/>
      <c r="D282" s="76"/>
      <c r="E282" s="76"/>
      <c r="F282" s="76"/>
      <c r="G282" s="75">
        <f t="shared" si="151"/>
        <v>0</v>
      </c>
      <c r="H282" s="76"/>
      <c r="I282" s="76"/>
      <c r="J282" s="76"/>
      <c r="K282" s="76"/>
      <c r="L282" s="76"/>
      <c r="M282" s="76"/>
      <c r="N282" s="75">
        <f t="shared" ref="N282:N284" si="152">C282+D282+E282-H282-I282-J282-K282-L282-M282</f>
        <v>0</v>
      </c>
      <c r="O282" s="86">
        <v>44454</v>
      </c>
      <c r="P282" s="108" t="s">
        <v>84</v>
      </c>
      <c r="Q282" s="115" t="s">
        <v>138</v>
      </c>
    </row>
    <row r="283" spans="1:17" x14ac:dyDescent="0.2">
      <c r="A283" s="68" t="s">
        <v>110</v>
      </c>
      <c r="B283" s="69" t="s">
        <v>111</v>
      </c>
      <c r="C283" s="76"/>
      <c r="D283" s="76"/>
      <c r="E283" s="76"/>
      <c r="F283" s="76"/>
      <c r="G283" s="75">
        <f>C283+D283+E283+F283</f>
        <v>0</v>
      </c>
      <c r="H283" s="76"/>
      <c r="I283" s="76"/>
      <c r="J283" s="76"/>
      <c r="K283" s="76"/>
      <c r="L283" s="76"/>
      <c r="M283" s="76"/>
      <c r="N283" s="75">
        <f t="shared" si="152"/>
        <v>0</v>
      </c>
      <c r="O283" s="86">
        <v>44454</v>
      </c>
      <c r="P283" s="108" t="s">
        <v>84</v>
      </c>
      <c r="Q283" s="115" t="s">
        <v>138</v>
      </c>
    </row>
    <row r="284" spans="1:17" ht="13.5" thickBot="1" x14ac:dyDescent="0.25">
      <c r="A284" s="67" t="s">
        <v>112</v>
      </c>
      <c r="B284" s="69" t="s">
        <v>100</v>
      </c>
      <c r="C284" s="76"/>
      <c r="D284" s="76"/>
      <c r="E284" s="76"/>
      <c r="F284" s="76"/>
      <c r="G284" s="75">
        <f>C284+D284+E284+F284</f>
        <v>0</v>
      </c>
      <c r="H284" s="76"/>
      <c r="I284" s="76"/>
      <c r="J284" s="76"/>
      <c r="K284" s="76"/>
      <c r="L284" s="76"/>
      <c r="M284" s="76"/>
      <c r="N284" s="75">
        <f t="shared" si="152"/>
        <v>0</v>
      </c>
      <c r="O284" s="86">
        <v>44454</v>
      </c>
      <c r="P284" s="108" t="s">
        <v>84</v>
      </c>
      <c r="Q284" s="115" t="s">
        <v>138</v>
      </c>
    </row>
    <row r="285" spans="1:17" s="81" customFormat="1" ht="13.5" thickBot="1" x14ac:dyDescent="0.25">
      <c r="A285" s="239" t="s">
        <v>0</v>
      </c>
      <c r="B285" s="240"/>
      <c r="C285" s="93">
        <f t="shared" ref="C285:N285" si="153">SUM(C277:C284)</f>
        <v>0</v>
      </c>
      <c r="D285" s="93">
        <f t="shared" si="153"/>
        <v>0</v>
      </c>
      <c r="E285" s="93">
        <f t="shared" si="153"/>
        <v>0</v>
      </c>
      <c r="F285" s="93">
        <f t="shared" si="153"/>
        <v>0</v>
      </c>
      <c r="G285" s="93">
        <f t="shared" si="153"/>
        <v>0</v>
      </c>
      <c r="H285" s="93">
        <f t="shared" si="153"/>
        <v>0</v>
      </c>
      <c r="I285" s="93">
        <f t="shared" si="153"/>
        <v>0</v>
      </c>
      <c r="J285" s="93">
        <f t="shared" si="153"/>
        <v>0</v>
      </c>
      <c r="K285" s="93">
        <f t="shared" si="153"/>
        <v>0</v>
      </c>
      <c r="L285" s="93">
        <f t="shared" si="153"/>
        <v>0</v>
      </c>
      <c r="M285" s="93">
        <f t="shared" si="153"/>
        <v>0</v>
      </c>
      <c r="N285" s="93">
        <f t="shared" si="153"/>
        <v>0</v>
      </c>
      <c r="O285" s="241" t="s">
        <v>0</v>
      </c>
      <c r="P285" s="242"/>
      <c r="Q285" s="115"/>
    </row>
    <row r="286" spans="1:17" x14ac:dyDescent="0.2">
      <c r="A286" s="70" t="s">
        <v>25</v>
      </c>
      <c r="B286" s="71" t="s">
        <v>62</v>
      </c>
      <c r="C286" s="76"/>
      <c r="D286" s="76"/>
      <c r="E286" s="76"/>
      <c r="F286" s="76"/>
      <c r="G286" s="75">
        <f t="shared" ref="G286" si="154">C286+D286+F286</f>
        <v>0</v>
      </c>
      <c r="H286" s="76"/>
      <c r="I286" s="76"/>
      <c r="J286" s="76"/>
      <c r="K286" s="76"/>
      <c r="L286" s="76"/>
      <c r="M286" s="76"/>
      <c r="N286" s="75">
        <f t="shared" ref="N286:N290" si="155">C286+D286+E286-H286-I286-J286-K286-L286-M286</f>
        <v>0</v>
      </c>
      <c r="O286" s="86">
        <v>44461</v>
      </c>
      <c r="P286" s="189" t="s">
        <v>85</v>
      </c>
      <c r="Q286" s="115" t="s">
        <v>138</v>
      </c>
    </row>
    <row r="287" spans="1:17" x14ac:dyDescent="0.2">
      <c r="A287" s="68" t="s">
        <v>26</v>
      </c>
      <c r="B287" s="69" t="s">
        <v>70</v>
      </c>
      <c r="C287" s="76"/>
      <c r="D287" s="76"/>
      <c r="E287" s="76"/>
      <c r="F287" s="76"/>
      <c r="G287" s="75">
        <f>C287+D287+F287</f>
        <v>0</v>
      </c>
      <c r="H287" s="76"/>
      <c r="I287" s="76"/>
      <c r="J287" s="76"/>
      <c r="K287" s="76"/>
      <c r="L287" s="76"/>
      <c r="M287" s="76"/>
      <c r="N287" s="75">
        <f t="shared" si="155"/>
        <v>0</v>
      </c>
      <c r="O287" s="86">
        <v>44461</v>
      </c>
      <c r="P287" s="189" t="s">
        <v>85</v>
      </c>
      <c r="Q287" s="115" t="s">
        <v>138</v>
      </c>
    </row>
    <row r="288" spans="1:17" x14ac:dyDescent="0.2">
      <c r="A288" s="68" t="s">
        <v>3</v>
      </c>
      <c r="B288" s="69" t="s">
        <v>71</v>
      </c>
      <c r="C288" s="76"/>
      <c r="D288" s="76"/>
      <c r="E288" s="76"/>
      <c r="F288" s="76"/>
      <c r="G288" s="75">
        <f>C288+D288+F288+E288</f>
        <v>0</v>
      </c>
      <c r="H288" s="76"/>
      <c r="I288" s="76"/>
      <c r="J288" s="76"/>
      <c r="K288" s="76"/>
      <c r="L288" s="76"/>
      <c r="M288" s="76"/>
      <c r="N288" s="75">
        <f t="shared" si="155"/>
        <v>0</v>
      </c>
      <c r="O288" s="86">
        <v>44461</v>
      </c>
      <c r="P288" s="189" t="s">
        <v>85</v>
      </c>
      <c r="Q288" s="115" t="s">
        <v>138</v>
      </c>
    </row>
    <row r="289" spans="1:17" x14ac:dyDescent="0.2">
      <c r="A289" s="68" t="s">
        <v>31</v>
      </c>
      <c r="B289" s="69" t="s">
        <v>72</v>
      </c>
      <c r="C289" s="76"/>
      <c r="D289" s="76"/>
      <c r="E289" s="76"/>
      <c r="F289" s="76"/>
      <c r="G289" s="75">
        <f>C289+D289+F289+E289</f>
        <v>0</v>
      </c>
      <c r="H289" s="76"/>
      <c r="I289" s="76"/>
      <c r="J289" s="76"/>
      <c r="K289" s="76"/>
      <c r="L289" s="76"/>
      <c r="M289" s="76"/>
      <c r="N289" s="75">
        <f t="shared" si="155"/>
        <v>0</v>
      </c>
      <c r="O289" s="86">
        <v>44461</v>
      </c>
      <c r="P289" s="189" t="s">
        <v>85</v>
      </c>
      <c r="Q289" s="115" t="s">
        <v>138</v>
      </c>
    </row>
    <row r="290" spans="1:17" x14ac:dyDescent="0.2">
      <c r="A290" s="68" t="s">
        <v>69</v>
      </c>
      <c r="B290" s="69" t="s">
        <v>73</v>
      </c>
      <c r="C290" s="76"/>
      <c r="D290" s="76"/>
      <c r="E290" s="76"/>
      <c r="F290" s="76"/>
      <c r="G290" s="75">
        <f t="shared" ref="G290:G291" si="156">C290+D290+F290</f>
        <v>0</v>
      </c>
      <c r="H290" s="76"/>
      <c r="I290" s="76"/>
      <c r="J290" s="76"/>
      <c r="K290" s="76"/>
      <c r="L290" s="76"/>
      <c r="M290" s="76"/>
      <c r="N290" s="75">
        <f t="shared" si="155"/>
        <v>0</v>
      </c>
      <c r="O290" s="86">
        <v>44461</v>
      </c>
      <c r="P290" s="189" t="s">
        <v>85</v>
      </c>
      <c r="Q290" s="115" t="s">
        <v>138</v>
      </c>
    </row>
    <row r="291" spans="1:17" x14ac:dyDescent="0.2">
      <c r="A291" s="68" t="s">
        <v>95</v>
      </c>
      <c r="B291" s="69" t="s">
        <v>94</v>
      </c>
      <c r="C291" s="76"/>
      <c r="D291" s="76"/>
      <c r="E291" s="76"/>
      <c r="F291" s="76"/>
      <c r="G291" s="75">
        <f t="shared" si="156"/>
        <v>0</v>
      </c>
      <c r="H291" s="76"/>
      <c r="I291" s="76"/>
      <c r="J291" s="76"/>
      <c r="K291" s="76"/>
      <c r="L291" s="76"/>
      <c r="M291" s="76"/>
      <c r="N291" s="75">
        <f t="shared" ref="N291:N292" si="157">C291+D291+E291-H291-I291-J291-K291-L291-M291</f>
        <v>0</v>
      </c>
      <c r="O291" s="86">
        <v>44461</v>
      </c>
      <c r="P291" s="189" t="s">
        <v>85</v>
      </c>
      <c r="Q291" s="115" t="s">
        <v>138</v>
      </c>
    </row>
    <row r="292" spans="1:17" x14ac:dyDescent="0.2">
      <c r="A292" s="68" t="s">
        <v>110</v>
      </c>
      <c r="B292" s="69" t="s">
        <v>111</v>
      </c>
      <c r="C292" s="76"/>
      <c r="D292" s="76"/>
      <c r="E292" s="76"/>
      <c r="F292" s="76"/>
      <c r="G292" s="75">
        <f>C292+D292+E292+F292</f>
        <v>0</v>
      </c>
      <c r="H292" s="76"/>
      <c r="I292" s="76"/>
      <c r="J292" s="76"/>
      <c r="K292" s="76"/>
      <c r="L292" s="76"/>
      <c r="M292" s="76"/>
      <c r="N292" s="75">
        <f t="shared" si="157"/>
        <v>0</v>
      </c>
      <c r="O292" s="86">
        <v>44461</v>
      </c>
      <c r="P292" s="189" t="s">
        <v>85</v>
      </c>
      <c r="Q292" s="115" t="s">
        <v>138</v>
      </c>
    </row>
    <row r="293" spans="1:17" ht="13.5" thickBot="1" x14ac:dyDescent="0.25">
      <c r="A293" s="67" t="s">
        <v>112</v>
      </c>
      <c r="B293" s="69" t="s">
        <v>100</v>
      </c>
      <c r="C293" s="76"/>
      <c r="D293" s="76"/>
      <c r="E293" s="76"/>
      <c r="F293" s="76"/>
      <c r="G293" s="75">
        <f>C293+D293+E293+F293</f>
        <v>0</v>
      </c>
      <c r="H293" s="76"/>
      <c r="I293" s="76"/>
      <c r="J293" s="76"/>
      <c r="K293" s="76"/>
      <c r="L293" s="76"/>
      <c r="M293" s="76"/>
      <c r="N293" s="75">
        <f t="shared" ref="N293" si="158">C293+D293+E293-H293-I293-J293-K293-L293-M293</f>
        <v>0</v>
      </c>
      <c r="O293" s="86">
        <v>44461</v>
      </c>
      <c r="P293" s="189" t="s">
        <v>85</v>
      </c>
      <c r="Q293" s="115" t="s">
        <v>138</v>
      </c>
    </row>
    <row r="294" spans="1:17" s="81" customFormat="1" ht="13.5" thickBot="1" x14ac:dyDescent="0.25">
      <c r="A294" s="239" t="s">
        <v>0</v>
      </c>
      <c r="B294" s="240"/>
      <c r="C294" s="93">
        <f t="shared" ref="C294:N294" si="159">SUM(C286:C293)</f>
        <v>0</v>
      </c>
      <c r="D294" s="93">
        <f t="shared" si="159"/>
        <v>0</v>
      </c>
      <c r="E294" s="93">
        <f t="shared" si="159"/>
        <v>0</v>
      </c>
      <c r="F294" s="93">
        <f t="shared" si="159"/>
        <v>0</v>
      </c>
      <c r="G294" s="93">
        <f t="shared" si="159"/>
        <v>0</v>
      </c>
      <c r="H294" s="93">
        <f t="shared" si="159"/>
        <v>0</v>
      </c>
      <c r="I294" s="93">
        <f t="shared" si="159"/>
        <v>0</v>
      </c>
      <c r="J294" s="93">
        <f t="shared" si="159"/>
        <v>0</v>
      </c>
      <c r="K294" s="93">
        <f t="shared" si="159"/>
        <v>0</v>
      </c>
      <c r="L294" s="93">
        <f t="shared" si="159"/>
        <v>0</v>
      </c>
      <c r="M294" s="93">
        <f t="shared" si="159"/>
        <v>0</v>
      </c>
      <c r="N294" s="93">
        <f t="shared" si="159"/>
        <v>0</v>
      </c>
      <c r="O294" s="241" t="s">
        <v>0</v>
      </c>
      <c r="P294" s="242"/>
      <c r="Q294" s="115"/>
    </row>
    <row r="295" spans="1:17" x14ac:dyDescent="0.2">
      <c r="A295" s="70" t="s">
        <v>25</v>
      </c>
      <c r="B295" s="71" t="s">
        <v>62</v>
      </c>
      <c r="C295" s="76"/>
      <c r="D295" s="76"/>
      <c r="E295" s="76"/>
      <c r="F295" s="76"/>
      <c r="G295" s="75">
        <f t="shared" ref="G295" si="160">C295+D295+F295</f>
        <v>0</v>
      </c>
      <c r="H295" s="76"/>
      <c r="I295" s="76"/>
      <c r="J295" s="76"/>
      <c r="K295" s="76"/>
      <c r="L295" s="76"/>
      <c r="M295" s="76"/>
      <c r="N295" s="75">
        <f t="shared" ref="N295:N299" si="161">C295+D295+E295-H295-I295-J295-K295-L295-M295</f>
        <v>0</v>
      </c>
      <c r="O295" s="86">
        <v>44468</v>
      </c>
      <c r="P295" s="190" t="s">
        <v>86</v>
      </c>
      <c r="Q295" s="115" t="s">
        <v>138</v>
      </c>
    </row>
    <row r="296" spans="1:17" x14ac:dyDescent="0.2">
      <c r="A296" s="68" t="s">
        <v>26</v>
      </c>
      <c r="B296" s="69" t="s">
        <v>70</v>
      </c>
      <c r="C296" s="76"/>
      <c r="D296" s="76"/>
      <c r="E296" s="76"/>
      <c r="F296" s="76"/>
      <c r="G296" s="75">
        <f>C296+D296+F296</f>
        <v>0</v>
      </c>
      <c r="H296" s="76"/>
      <c r="I296" s="76"/>
      <c r="J296" s="76"/>
      <c r="K296" s="76"/>
      <c r="L296" s="76"/>
      <c r="M296" s="76"/>
      <c r="N296" s="75">
        <f t="shared" si="161"/>
        <v>0</v>
      </c>
      <c r="O296" s="86">
        <v>44468</v>
      </c>
      <c r="P296" s="190" t="s">
        <v>86</v>
      </c>
      <c r="Q296" s="115" t="s">
        <v>138</v>
      </c>
    </row>
    <row r="297" spans="1:17" x14ac:dyDescent="0.2">
      <c r="A297" s="68" t="s">
        <v>3</v>
      </c>
      <c r="B297" s="69" t="s">
        <v>71</v>
      </c>
      <c r="C297" s="76"/>
      <c r="D297" s="76"/>
      <c r="E297" s="76"/>
      <c r="F297" s="76"/>
      <c r="G297" s="75">
        <f>C297+D297+F297+E297</f>
        <v>0</v>
      </c>
      <c r="H297" s="76"/>
      <c r="I297" s="76"/>
      <c r="J297" s="76"/>
      <c r="K297" s="76"/>
      <c r="L297" s="76"/>
      <c r="M297" s="76"/>
      <c r="N297" s="75">
        <f t="shared" si="161"/>
        <v>0</v>
      </c>
      <c r="O297" s="86">
        <v>44468</v>
      </c>
      <c r="P297" s="190" t="s">
        <v>86</v>
      </c>
      <c r="Q297" s="115" t="s">
        <v>138</v>
      </c>
    </row>
    <row r="298" spans="1:17" x14ac:dyDescent="0.2">
      <c r="A298" s="68" t="s">
        <v>31</v>
      </c>
      <c r="B298" s="69" t="s">
        <v>72</v>
      </c>
      <c r="C298" s="76"/>
      <c r="D298" s="76"/>
      <c r="E298" s="76"/>
      <c r="F298" s="76"/>
      <c r="G298" s="75">
        <f>C298+D298+F298+E298</f>
        <v>0</v>
      </c>
      <c r="H298" s="76"/>
      <c r="I298" s="76"/>
      <c r="J298" s="76"/>
      <c r="K298" s="76"/>
      <c r="L298" s="76"/>
      <c r="M298" s="76"/>
      <c r="N298" s="75">
        <f t="shared" si="161"/>
        <v>0</v>
      </c>
      <c r="O298" s="86">
        <v>44468</v>
      </c>
      <c r="P298" s="190" t="s">
        <v>86</v>
      </c>
      <c r="Q298" s="115" t="s">
        <v>138</v>
      </c>
    </row>
    <row r="299" spans="1:17" x14ac:dyDescent="0.2">
      <c r="A299" s="68" t="s">
        <v>69</v>
      </c>
      <c r="B299" s="69" t="s">
        <v>73</v>
      </c>
      <c r="C299" s="76"/>
      <c r="D299" s="76"/>
      <c r="E299" s="76"/>
      <c r="F299" s="76"/>
      <c r="G299" s="75">
        <f t="shared" ref="G299:G302" si="162">C299+D299+F299</f>
        <v>0</v>
      </c>
      <c r="H299" s="76"/>
      <c r="I299" s="76"/>
      <c r="J299" s="76"/>
      <c r="K299" s="76"/>
      <c r="L299" s="76"/>
      <c r="M299" s="76"/>
      <c r="N299" s="75">
        <f t="shared" si="161"/>
        <v>0</v>
      </c>
      <c r="O299" s="86">
        <v>44468</v>
      </c>
      <c r="P299" s="190" t="s">
        <v>86</v>
      </c>
      <c r="Q299" s="115" t="s">
        <v>138</v>
      </c>
    </row>
    <row r="300" spans="1:17" x14ac:dyDescent="0.2">
      <c r="A300" s="68" t="s">
        <v>79</v>
      </c>
      <c r="B300" s="69" t="s">
        <v>91</v>
      </c>
      <c r="C300" s="76"/>
      <c r="D300" s="76"/>
      <c r="E300" s="76"/>
      <c r="F300" s="76"/>
      <c r="G300" s="75">
        <f t="shared" si="162"/>
        <v>0</v>
      </c>
      <c r="H300" s="76"/>
      <c r="I300" s="76"/>
      <c r="J300" s="76"/>
      <c r="K300" s="76"/>
      <c r="L300" s="76"/>
      <c r="M300" s="76"/>
      <c r="N300" s="75">
        <f t="shared" ref="N300:N301" si="163">C300+D300+E300-H300-I300-J300-K300-L300-M300</f>
        <v>0</v>
      </c>
      <c r="O300" s="86">
        <v>44468</v>
      </c>
      <c r="P300" s="190" t="s">
        <v>86</v>
      </c>
      <c r="Q300" s="115" t="s">
        <v>138</v>
      </c>
    </row>
    <row r="301" spans="1:17" x14ac:dyDescent="0.2">
      <c r="A301" s="68" t="s">
        <v>95</v>
      </c>
      <c r="B301" s="69" t="s">
        <v>94</v>
      </c>
      <c r="C301" s="76"/>
      <c r="D301" s="76"/>
      <c r="E301" s="76"/>
      <c r="F301" s="76"/>
      <c r="G301" s="75">
        <f t="shared" si="162"/>
        <v>0</v>
      </c>
      <c r="H301" s="76"/>
      <c r="I301" s="76"/>
      <c r="J301" s="76"/>
      <c r="K301" s="76"/>
      <c r="L301" s="76"/>
      <c r="M301" s="76"/>
      <c r="N301" s="75">
        <f t="shared" si="163"/>
        <v>0</v>
      </c>
      <c r="O301" s="86">
        <v>44468</v>
      </c>
      <c r="P301" s="190" t="s">
        <v>86</v>
      </c>
      <c r="Q301" s="115" t="s">
        <v>138</v>
      </c>
    </row>
    <row r="302" spans="1:17" x14ac:dyDescent="0.2">
      <c r="A302" s="68" t="s">
        <v>101</v>
      </c>
      <c r="B302" s="69" t="s">
        <v>102</v>
      </c>
      <c r="C302" s="76"/>
      <c r="D302" s="76"/>
      <c r="E302" s="76"/>
      <c r="F302" s="76"/>
      <c r="G302" s="75">
        <f t="shared" si="162"/>
        <v>0</v>
      </c>
      <c r="H302" s="76"/>
      <c r="I302" s="76"/>
      <c r="J302" s="76"/>
      <c r="K302" s="76"/>
      <c r="L302" s="76"/>
      <c r="M302" s="76"/>
      <c r="N302" s="75">
        <f>C302+D302+E302-H302-I302-J302-K302-L302-M302</f>
        <v>0</v>
      </c>
      <c r="O302" s="86">
        <v>44468</v>
      </c>
      <c r="P302" s="190" t="s">
        <v>86</v>
      </c>
      <c r="Q302" s="115" t="s">
        <v>138</v>
      </c>
    </row>
    <row r="303" spans="1:17" x14ac:dyDescent="0.2">
      <c r="A303" s="68" t="s">
        <v>110</v>
      </c>
      <c r="B303" s="69" t="s">
        <v>111</v>
      </c>
      <c r="C303" s="76"/>
      <c r="D303" s="76"/>
      <c r="E303" s="76"/>
      <c r="F303" s="76"/>
      <c r="G303" s="75">
        <f>C303+D303+E303+F303</f>
        <v>0</v>
      </c>
      <c r="H303" s="76"/>
      <c r="I303" s="76"/>
      <c r="J303" s="76"/>
      <c r="K303" s="76"/>
      <c r="L303" s="76"/>
      <c r="M303" s="76"/>
      <c r="N303" s="75">
        <f t="shared" ref="N303" si="164">C303+D303+E303-H303-I303-J303-K303-L303-M303</f>
        <v>0</v>
      </c>
      <c r="O303" s="86">
        <v>44468</v>
      </c>
      <c r="P303" s="190" t="s">
        <v>86</v>
      </c>
      <c r="Q303" s="115" t="s">
        <v>138</v>
      </c>
    </row>
    <row r="304" spans="1:17" ht="13.5" thickBot="1" x14ac:dyDescent="0.25">
      <c r="A304" s="67" t="s">
        <v>112</v>
      </c>
      <c r="B304" s="69" t="s">
        <v>100</v>
      </c>
      <c r="C304" s="76"/>
      <c r="D304" s="76"/>
      <c r="E304" s="76"/>
      <c r="F304" s="76"/>
      <c r="G304" s="75">
        <f>C304+D304+E304+F304</f>
        <v>0</v>
      </c>
      <c r="H304" s="76"/>
      <c r="I304" s="76"/>
      <c r="J304" s="76"/>
      <c r="K304" s="76"/>
      <c r="L304" s="76"/>
      <c r="M304" s="76"/>
      <c r="N304" s="75">
        <f t="shared" ref="N304" si="165">C304+D304+E304-H304-I304-J304-K304-L304-M304</f>
        <v>0</v>
      </c>
      <c r="O304" s="86">
        <v>44468</v>
      </c>
      <c r="P304" s="190" t="s">
        <v>86</v>
      </c>
      <c r="Q304" s="115" t="s">
        <v>138</v>
      </c>
    </row>
    <row r="305" spans="1:17" s="81" customFormat="1" ht="13.5" thickBot="1" x14ac:dyDescent="0.25">
      <c r="A305" s="255" t="s">
        <v>0</v>
      </c>
      <c r="B305" s="256"/>
      <c r="C305" s="130">
        <f t="shared" ref="C305:N305" si="166">SUM(C295:C304)</f>
        <v>0</v>
      </c>
      <c r="D305" s="130">
        <f t="shared" si="166"/>
        <v>0</v>
      </c>
      <c r="E305" s="130">
        <f t="shared" si="166"/>
        <v>0</v>
      </c>
      <c r="F305" s="130">
        <f t="shared" si="166"/>
        <v>0</v>
      </c>
      <c r="G305" s="130">
        <f t="shared" si="166"/>
        <v>0</v>
      </c>
      <c r="H305" s="130">
        <f t="shared" si="166"/>
        <v>0</v>
      </c>
      <c r="I305" s="130">
        <f t="shared" si="166"/>
        <v>0</v>
      </c>
      <c r="J305" s="130">
        <f t="shared" si="166"/>
        <v>0</v>
      </c>
      <c r="K305" s="130">
        <f t="shared" si="166"/>
        <v>0</v>
      </c>
      <c r="L305" s="130">
        <f t="shared" si="166"/>
        <v>0</v>
      </c>
      <c r="M305" s="130">
        <f t="shared" si="166"/>
        <v>0</v>
      </c>
      <c r="N305" s="130">
        <f t="shared" si="166"/>
        <v>0</v>
      </c>
      <c r="O305" s="257" t="s">
        <v>0</v>
      </c>
      <c r="P305" s="258"/>
      <c r="Q305" s="116"/>
    </row>
    <row r="306" spans="1:17" s="120" customFormat="1" ht="13.5" thickBot="1" x14ac:dyDescent="0.25">
      <c r="A306" s="264" t="s">
        <v>88</v>
      </c>
      <c r="B306" s="265"/>
      <c r="C306" s="135">
        <f t="shared" ref="C306:N306" si="167">C268+C276+C285+C294+C305</f>
        <v>0</v>
      </c>
      <c r="D306" s="135">
        <f t="shared" si="167"/>
        <v>0</v>
      </c>
      <c r="E306" s="135">
        <f t="shared" si="167"/>
        <v>0</v>
      </c>
      <c r="F306" s="135">
        <f t="shared" si="167"/>
        <v>0</v>
      </c>
      <c r="G306" s="135">
        <f t="shared" si="167"/>
        <v>0</v>
      </c>
      <c r="H306" s="135">
        <f t="shared" si="167"/>
        <v>0</v>
      </c>
      <c r="I306" s="135">
        <f t="shared" si="167"/>
        <v>0</v>
      </c>
      <c r="J306" s="135">
        <f t="shared" si="167"/>
        <v>0</v>
      </c>
      <c r="K306" s="135">
        <f t="shared" si="167"/>
        <v>0</v>
      </c>
      <c r="L306" s="135">
        <f t="shared" si="167"/>
        <v>0</v>
      </c>
      <c r="M306" s="135">
        <f t="shared" si="167"/>
        <v>0</v>
      </c>
      <c r="N306" s="135">
        <f t="shared" si="167"/>
        <v>0</v>
      </c>
      <c r="O306" s="153"/>
      <c r="P306" s="124"/>
      <c r="Q306" s="119"/>
    </row>
    <row r="307" spans="1:17" s="142" customFormat="1" x14ac:dyDescent="0.2">
      <c r="A307" s="139" t="s">
        <v>8</v>
      </c>
      <c r="B307" s="145" t="s">
        <v>96</v>
      </c>
      <c r="C307" s="140"/>
      <c r="D307" s="140"/>
      <c r="E307" s="140"/>
      <c r="F307" s="140"/>
      <c r="G307" s="75">
        <f t="shared" ref="G307:G309" si="168">C307+D307+F307</f>
        <v>0</v>
      </c>
      <c r="H307" s="140"/>
      <c r="I307" s="140"/>
      <c r="J307" s="140"/>
      <c r="K307" s="140"/>
      <c r="L307" s="140"/>
      <c r="M307" s="140"/>
      <c r="N307" s="75">
        <f t="shared" ref="N307:N309" si="169">C307+D307+E307-H307-I307-J307-K307-L307-M307</f>
        <v>0</v>
      </c>
      <c r="O307" s="148"/>
      <c r="P307" s="149"/>
      <c r="Q307" s="141"/>
    </row>
    <row r="308" spans="1:17" s="142" customFormat="1" x14ac:dyDescent="0.2">
      <c r="A308" s="139" t="s">
        <v>27</v>
      </c>
      <c r="B308" s="145" t="s">
        <v>97</v>
      </c>
      <c r="C308" s="143"/>
      <c r="D308" s="143"/>
      <c r="E308" s="143"/>
      <c r="F308" s="143"/>
      <c r="G308" s="75">
        <f t="shared" si="168"/>
        <v>0</v>
      </c>
      <c r="H308" s="143"/>
      <c r="I308" s="143"/>
      <c r="J308" s="143"/>
      <c r="K308" s="143"/>
      <c r="L308" s="143"/>
      <c r="M308" s="143"/>
      <c r="N308" s="75">
        <f t="shared" si="169"/>
        <v>0</v>
      </c>
      <c r="O308" s="148"/>
      <c r="P308" s="149"/>
      <c r="Q308" s="141"/>
    </row>
    <row r="309" spans="1:17" s="142" customFormat="1" ht="13.5" thickBot="1" x14ac:dyDescent="0.25">
      <c r="A309" s="139" t="s">
        <v>6</v>
      </c>
      <c r="B309" s="145" t="s">
        <v>98</v>
      </c>
      <c r="C309" s="144"/>
      <c r="D309" s="144"/>
      <c r="E309" s="144"/>
      <c r="F309" s="144"/>
      <c r="G309" s="75">
        <f t="shared" si="168"/>
        <v>0</v>
      </c>
      <c r="H309" s="144"/>
      <c r="I309" s="144"/>
      <c r="J309" s="144"/>
      <c r="K309" s="144"/>
      <c r="L309" s="144"/>
      <c r="M309" s="144"/>
      <c r="N309" s="75">
        <f t="shared" si="169"/>
        <v>0</v>
      </c>
      <c r="O309" s="148"/>
      <c r="P309" s="149"/>
      <c r="Q309" s="141"/>
    </row>
    <row r="310" spans="1:17" s="114" customFormat="1" ht="13.5" thickBot="1" x14ac:dyDescent="0.25">
      <c r="A310" s="232" t="s">
        <v>89</v>
      </c>
      <c r="B310" s="233"/>
      <c r="C310" s="138">
        <f>SUM(C307:C309)</f>
        <v>0</v>
      </c>
      <c r="D310" s="138">
        <f t="shared" ref="D310" si="170">SUM(D307:D309)</f>
        <v>0</v>
      </c>
      <c r="E310" s="138">
        <f t="shared" ref="E310" si="171">SUM(E307:E309)</f>
        <v>0</v>
      </c>
      <c r="F310" s="138">
        <f t="shared" ref="F310" si="172">SUM(F307:F309)</f>
        <v>0</v>
      </c>
      <c r="G310" s="138">
        <f t="shared" ref="G310" si="173">SUM(G307:G309)</f>
        <v>0</v>
      </c>
      <c r="H310" s="138">
        <f t="shared" ref="H310" si="174">SUM(H307:H309)</f>
        <v>0</v>
      </c>
      <c r="I310" s="138">
        <f t="shared" ref="I310" si="175">SUM(I307:I309)</f>
        <v>0</v>
      </c>
      <c r="J310" s="138">
        <f t="shared" ref="J310" si="176">SUM(J307:J309)</f>
        <v>0</v>
      </c>
      <c r="K310" s="138">
        <f t="shared" ref="K310" si="177">SUM(K307:K309)</f>
        <v>0</v>
      </c>
      <c r="L310" s="138">
        <f t="shared" ref="L310" si="178">SUM(L307:L309)</f>
        <v>0</v>
      </c>
      <c r="M310" s="138">
        <f t="shared" ref="M310" si="179">SUM(M307:M309)</f>
        <v>0</v>
      </c>
      <c r="N310" s="138">
        <f t="shared" ref="N310" si="180">SUM(N307:N309)</f>
        <v>0</v>
      </c>
      <c r="O310" s="154"/>
      <c r="P310" s="113"/>
      <c r="Q310" s="117"/>
    </row>
    <row r="311" spans="1:17" s="114" customFormat="1" ht="13.5" thickBot="1" x14ac:dyDescent="0.25">
      <c r="A311" s="234" t="s">
        <v>90</v>
      </c>
      <c r="B311" s="234"/>
      <c r="C311" s="121"/>
      <c r="D311" s="121"/>
      <c r="E311" s="121"/>
      <c r="F311" s="121"/>
      <c r="G311" s="121"/>
      <c r="H311" s="127">
        <f>(H306+H310)*2</f>
        <v>0</v>
      </c>
      <c r="I311" s="125">
        <f>I306+I310</f>
        <v>0</v>
      </c>
      <c r="J311" s="128">
        <f>J306+J310</f>
        <v>0</v>
      </c>
      <c r="K311" s="121"/>
      <c r="L311" s="121"/>
      <c r="M311" s="121"/>
      <c r="N311" s="121">
        <f>9000+11000+12000</f>
        <v>32000</v>
      </c>
      <c r="O311" s="113"/>
      <c r="P311" s="113"/>
      <c r="Q311" s="123"/>
    </row>
    <row r="312" spans="1:17" ht="13.5" thickBot="1" x14ac:dyDescent="0.25"/>
    <row r="313" spans="1:17" s="66" customFormat="1" ht="13.5" thickBot="1" x14ac:dyDescent="0.25">
      <c r="A313" s="270" t="s">
        <v>139</v>
      </c>
      <c r="B313" s="271"/>
      <c r="C313" s="271"/>
      <c r="D313" s="271"/>
      <c r="E313" s="271"/>
      <c r="F313" s="271"/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2"/>
    </row>
    <row r="314" spans="1:17" s="66" customFormat="1" ht="13.5" thickBot="1" x14ac:dyDescent="0.25">
      <c r="A314" s="72" t="s">
        <v>63</v>
      </c>
      <c r="B314" s="73" t="s">
        <v>1</v>
      </c>
      <c r="C314" s="74" t="s">
        <v>55</v>
      </c>
      <c r="D314" s="74" t="s">
        <v>56</v>
      </c>
      <c r="E314" s="74" t="s">
        <v>67</v>
      </c>
      <c r="F314" s="74" t="s">
        <v>61</v>
      </c>
      <c r="G314" s="74" t="s">
        <v>74</v>
      </c>
      <c r="H314" s="74" t="s">
        <v>58</v>
      </c>
      <c r="I314" s="74" t="s">
        <v>59</v>
      </c>
      <c r="J314" s="74" t="s">
        <v>66</v>
      </c>
      <c r="K314" s="74" t="s">
        <v>61</v>
      </c>
      <c r="L314" s="74" t="s">
        <v>57</v>
      </c>
      <c r="M314" s="74" t="s">
        <v>60</v>
      </c>
      <c r="N314" s="74" t="s">
        <v>2</v>
      </c>
      <c r="O314" s="79" t="s">
        <v>65</v>
      </c>
      <c r="P314" s="80" t="s">
        <v>68</v>
      </c>
      <c r="Q314" s="118" t="s">
        <v>87</v>
      </c>
    </row>
    <row r="315" spans="1:17" x14ac:dyDescent="0.2">
      <c r="A315" s="70" t="s">
        <v>25</v>
      </c>
      <c r="B315" s="71" t="s">
        <v>62</v>
      </c>
      <c r="C315" s="76"/>
      <c r="D315" s="76"/>
      <c r="E315" s="76"/>
      <c r="F315" s="76"/>
      <c r="G315" s="75">
        <f t="shared" ref="G315" si="181">C315+D315+F315</f>
        <v>0</v>
      </c>
      <c r="H315" s="76"/>
      <c r="I315" s="76"/>
      <c r="J315" s="76"/>
      <c r="K315" s="76"/>
      <c r="L315" s="76"/>
      <c r="M315" s="76"/>
      <c r="N315" s="75">
        <f t="shared" ref="N315:N321" si="182">C315+D315+E315-H315-I315-J315-K315-L315-M315</f>
        <v>0</v>
      </c>
      <c r="O315" s="86"/>
      <c r="P315" s="191" t="s">
        <v>113</v>
      </c>
      <c r="Q315" s="115"/>
    </row>
    <row r="316" spans="1:17" x14ac:dyDescent="0.2">
      <c r="A316" s="68" t="s">
        <v>26</v>
      </c>
      <c r="B316" s="69" t="s">
        <v>70</v>
      </c>
      <c r="C316" s="76"/>
      <c r="D316" s="76"/>
      <c r="E316" s="76"/>
      <c r="F316" s="76"/>
      <c r="G316" s="75">
        <f>C316+D316+F316</f>
        <v>0</v>
      </c>
      <c r="H316" s="76"/>
      <c r="I316" s="76"/>
      <c r="J316" s="76"/>
      <c r="K316" s="76"/>
      <c r="L316" s="76"/>
      <c r="M316" s="76"/>
      <c r="N316" s="75">
        <f t="shared" si="182"/>
        <v>0</v>
      </c>
      <c r="O316" s="86"/>
      <c r="P316" s="191" t="s">
        <v>113</v>
      </c>
      <c r="Q316" s="115"/>
    </row>
    <row r="317" spans="1:17" x14ac:dyDescent="0.2">
      <c r="A317" s="68" t="s">
        <v>3</v>
      </c>
      <c r="B317" s="69" t="s">
        <v>71</v>
      </c>
      <c r="C317" s="76"/>
      <c r="D317" s="76"/>
      <c r="E317" s="76"/>
      <c r="F317" s="76"/>
      <c r="G317" s="75">
        <f>C317+D317+F317+E317</f>
        <v>0</v>
      </c>
      <c r="H317" s="76"/>
      <c r="I317" s="76"/>
      <c r="J317" s="76"/>
      <c r="K317" s="76"/>
      <c r="L317" s="76"/>
      <c r="M317" s="76"/>
      <c r="N317" s="75">
        <f t="shared" si="182"/>
        <v>0</v>
      </c>
      <c r="O317" s="86"/>
      <c r="P317" s="191" t="s">
        <v>113</v>
      </c>
      <c r="Q317" s="115"/>
    </row>
    <row r="318" spans="1:17" x14ac:dyDescent="0.2">
      <c r="A318" s="68" t="s">
        <v>31</v>
      </c>
      <c r="B318" s="69" t="s">
        <v>72</v>
      </c>
      <c r="C318" s="76"/>
      <c r="D318" s="76"/>
      <c r="E318" s="76"/>
      <c r="F318" s="76"/>
      <c r="G318" s="75">
        <f>C318+D318+F318+E318</f>
        <v>0</v>
      </c>
      <c r="H318" s="76"/>
      <c r="I318" s="76"/>
      <c r="J318" s="76"/>
      <c r="K318" s="76"/>
      <c r="L318" s="76"/>
      <c r="M318" s="76"/>
      <c r="N318" s="75">
        <f t="shared" si="182"/>
        <v>0</v>
      </c>
      <c r="O318" s="86"/>
      <c r="P318" s="191" t="s">
        <v>113</v>
      </c>
      <c r="Q318" s="115"/>
    </row>
    <row r="319" spans="1:17" x14ac:dyDescent="0.2">
      <c r="A319" s="68" t="s">
        <v>69</v>
      </c>
      <c r="B319" s="69" t="s">
        <v>73</v>
      </c>
      <c r="C319" s="76"/>
      <c r="D319" s="76"/>
      <c r="E319" s="76"/>
      <c r="F319" s="76"/>
      <c r="G319" s="75">
        <f t="shared" ref="G319:G322" si="183">C319+D319+F319</f>
        <v>0</v>
      </c>
      <c r="H319" s="76"/>
      <c r="I319" s="76"/>
      <c r="J319" s="76"/>
      <c r="K319" s="76"/>
      <c r="L319" s="76"/>
      <c r="M319" s="76"/>
      <c r="N319" s="75">
        <f t="shared" si="182"/>
        <v>0</v>
      </c>
      <c r="O319" s="86"/>
      <c r="P319" s="191" t="s">
        <v>113</v>
      </c>
      <c r="Q319" s="115"/>
    </row>
    <row r="320" spans="1:17" x14ac:dyDescent="0.2">
      <c r="A320" s="68" t="s">
        <v>79</v>
      </c>
      <c r="B320" s="69" t="s">
        <v>91</v>
      </c>
      <c r="C320" s="76"/>
      <c r="D320" s="76"/>
      <c r="E320" s="76"/>
      <c r="F320" s="76"/>
      <c r="G320" s="75">
        <f t="shared" si="183"/>
        <v>0</v>
      </c>
      <c r="H320" s="76"/>
      <c r="I320" s="76"/>
      <c r="J320" s="76"/>
      <c r="K320" s="76"/>
      <c r="L320" s="76"/>
      <c r="M320" s="76"/>
      <c r="N320" s="75">
        <f t="shared" si="182"/>
        <v>0</v>
      </c>
      <c r="O320" s="86"/>
      <c r="P320" s="191" t="s">
        <v>113</v>
      </c>
      <c r="Q320" s="115"/>
    </row>
    <row r="321" spans="1:17" x14ac:dyDescent="0.2">
      <c r="A321" s="68" t="s">
        <v>95</v>
      </c>
      <c r="B321" s="69" t="s">
        <v>94</v>
      </c>
      <c r="C321" s="76"/>
      <c r="D321" s="76"/>
      <c r="E321" s="76"/>
      <c r="F321" s="76"/>
      <c r="G321" s="75">
        <f t="shared" si="183"/>
        <v>0</v>
      </c>
      <c r="H321" s="76"/>
      <c r="I321" s="76"/>
      <c r="J321" s="76"/>
      <c r="K321" s="76"/>
      <c r="L321" s="76"/>
      <c r="M321" s="76"/>
      <c r="N321" s="75">
        <f t="shared" si="182"/>
        <v>0</v>
      </c>
      <c r="O321" s="86"/>
      <c r="P321" s="191" t="s">
        <v>113</v>
      </c>
      <c r="Q321" s="115"/>
    </row>
    <row r="322" spans="1:17" x14ac:dyDescent="0.2">
      <c r="A322" s="68" t="s">
        <v>101</v>
      </c>
      <c r="B322" s="69" t="s">
        <v>102</v>
      </c>
      <c r="C322" s="76"/>
      <c r="D322" s="76"/>
      <c r="E322" s="76"/>
      <c r="F322" s="76"/>
      <c r="G322" s="75">
        <f t="shared" si="183"/>
        <v>0</v>
      </c>
      <c r="H322" s="76"/>
      <c r="I322" s="76"/>
      <c r="J322" s="76"/>
      <c r="K322" s="76"/>
      <c r="L322" s="76"/>
      <c r="M322" s="76"/>
      <c r="N322" s="75">
        <f>C322+D322+E322-H322-I322-J322-K322-L322-M322</f>
        <v>0</v>
      </c>
      <c r="O322" s="86"/>
      <c r="P322" s="191" t="s">
        <v>113</v>
      </c>
      <c r="Q322" s="115"/>
    </row>
    <row r="323" spans="1:17" x14ac:dyDescent="0.2">
      <c r="A323" s="68" t="s">
        <v>110</v>
      </c>
      <c r="B323" s="69" t="s">
        <v>111</v>
      </c>
      <c r="C323" s="76"/>
      <c r="D323" s="76"/>
      <c r="E323" s="76"/>
      <c r="F323" s="76"/>
      <c r="G323" s="75">
        <f>C323+D323+E323+F323</f>
        <v>0</v>
      </c>
      <c r="H323" s="76"/>
      <c r="I323" s="76"/>
      <c r="J323" s="76"/>
      <c r="K323" s="76"/>
      <c r="L323" s="76"/>
      <c r="M323" s="76"/>
      <c r="N323" s="75">
        <f t="shared" ref="N323:N325" si="184">C323+D323+E323-H323-I323-J323-K323-L323-M323</f>
        <v>0</v>
      </c>
      <c r="O323" s="86"/>
      <c r="P323" s="191" t="s">
        <v>113</v>
      </c>
      <c r="Q323" s="115"/>
    </row>
    <row r="324" spans="1:17" x14ac:dyDescent="0.2">
      <c r="A324" s="67" t="s">
        <v>112</v>
      </c>
      <c r="B324" s="193" t="s">
        <v>100</v>
      </c>
      <c r="C324" s="194"/>
      <c r="D324" s="194"/>
      <c r="E324" s="194"/>
      <c r="F324" s="194"/>
      <c r="G324" s="76">
        <f>C324+D324+E324+F324</f>
        <v>0</v>
      </c>
      <c r="H324" s="194"/>
      <c r="I324" s="194"/>
      <c r="J324" s="194"/>
      <c r="K324" s="194"/>
      <c r="L324" s="194"/>
      <c r="M324" s="194"/>
      <c r="N324" s="76">
        <f t="shared" si="184"/>
        <v>0</v>
      </c>
      <c r="O324" s="196"/>
      <c r="P324" s="191" t="s">
        <v>113</v>
      </c>
      <c r="Q324" s="115"/>
    </row>
    <row r="325" spans="1:17" ht="13.5" thickBot="1" x14ac:dyDescent="0.25">
      <c r="A325" s="197" t="s">
        <v>117</v>
      </c>
      <c r="B325" s="198" t="s">
        <v>118</v>
      </c>
      <c r="C325" s="83"/>
      <c r="D325" s="83"/>
      <c r="E325" s="83"/>
      <c r="F325" s="83"/>
      <c r="G325" s="195">
        <f>C325+D325+E325+F325</f>
        <v>0</v>
      </c>
      <c r="H325" s="194"/>
      <c r="I325" s="194"/>
      <c r="J325" s="83"/>
      <c r="K325" s="83"/>
      <c r="L325" s="83"/>
      <c r="M325" s="83"/>
      <c r="N325" s="195">
        <f t="shared" si="184"/>
        <v>0</v>
      </c>
      <c r="O325" s="196"/>
      <c r="P325" s="191" t="s">
        <v>113</v>
      </c>
      <c r="Q325" s="115"/>
    </row>
    <row r="326" spans="1:17" s="81" customFormat="1" ht="13.5" thickBot="1" x14ac:dyDescent="0.25">
      <c r="A326" s="277" t="s">
        <v>0</v>
      </c>
      <c r="B326" s="278"/>
      <c r="C326" s="101">
        <f t="shared" ref="C326:N326" si="185">SUM(C315:C325)</f>
        <v>0</v>
      </c>
      <c r="D326" s="101">
        <f t="shared" si="185"/>
        <v>0</v>
      </c>
      <c r="E326" s="101">
        <f t="shared" si="185"/>
        <v>0</v>
      </c>
      <c r="F326" s="101">
        <f t="shared" si="185"/>
        <v>0</v>
      </c>
      <c r="G326" s="101">
        <f t="shared" si="185"/>
        <v>0</v>
      </c>
      <c r="H326" s="101">
        <f t="shared" si="185"/>
        <v>0</v>
      </c>
      <c r="I326" s="101">
        <f t="shared" si="185"/>
        <v>0</v>
      </c>
      <c r="J326" s="101">
        <f t="shared" si="185"/>
        <v>0</v>
      </c>
      <c r="K326" s="101">
        <f t="shared" si="185"/>
        <v>0</v>
      </c>
      <c r="L326" s="101">
        <f t="shared" si="185"/>
        <v>0</v>
      </c>
      <c r="M326" s="101">
        <f t="shared" si="185"/>
        <v>0</v>
      </c>
      <c r="N326" s="101">
        <f t="shared" si="185"/>
        <v>0</v>
      </c>
      <c r="O326" s="279" t="s">
        <v>0</v>
      </c>
      <c r="P326" s="263"/>
      <c r="Q326" s="115"/>
    </row>
    <row r="327" spans="1:17" x14ac:dyDescent="0.2">
      <c r="A327" s="70" t="s">
        <v>25</v>
      </c>
      <c r="B327" s="71" t="s">
        <v>62</v>
      </c>
      <c r="C327" s="76"/>
      <c r="D327" s="76"/>
      <c r="E327" s="76"/>
      <c r="F327" s="76"/>
      <c r="G327" s="75">
        <f t="shared" ref="G327" si="186">C327+D327+F327</f>
        <v>0</v>
      </c>
      <c r="H327" s="76"/>
      <c r="I327" s="76"/>
      <c r="J327" s="76"/>
      <c r="K327" s="76"/>
      <c r="L327" s="76"/>
      <c r="M327" s="76"/>
      <c r="N327" s="75">
        <f t="shared" ref="N327:N332" si="187">C327+D327+E327-H327-I327-J327-K327-L327-M327</f>
        <v>0</v>
      </c>
      <c r="O327" s="86"/>
      <c r="P327" s="192" t="s">
        <v>114</v>
      </c>
      <c r="Q327" s="115"/>
    </row>
    <row r="328" spans="1:17" x14ac:dyDescent="0.2">
      <c r="A328" s="68" t="s">
        <v>26</v>
      </c>
      <c r="B328" s="69" t="s">
        <v>70</v>
      </c>
      <c r="C328" s="76"/>
      <c r="D328" s="76"/>
      <c r="E328" s="76"/>
      <c r="F328" s="76"/>
      <c r="G328" s="75">
        <f>C328+D328+F328</f>
        <v>0</v>
      </c>
      <c r="H328" s="76"/>
      <c r="I328" s="76"/>
      <c r="J328" s="76"/>
      <c r="K328" s="76"/>
      <c r="L328" s="76"/>
      <c r="M328" s="76"/>
      <c r="N328" s="75">
        <f t="shared" si="187"/>
        <v>0</v>
      </c>
      <c r="O328" s="86"/>
      <c r="P328" s="192" t="s">
        <v>114</v>
      </c>
      <c r="Q328" s="115"/>
    </row>
    <row r="329" spans="1:17" x14ac:dyDescent="0.2">
      <c r="A329" s="68" t="s">
        <v>3</v>
      </c>
      <c r="B329" s="69" t="s">
        <v>71</v>
      </c>
      <c r="C329" s="76"/>
      <c r="D329" s="76"/>
      <c r="E329" s="76"/>
      <c r="F329" s="76"/>
      <c r="G329" s="75">
        <f>C329+D329+F329+E329</f>
        <v>0</v>
      </c>
      <c r="H329" s="76"/>
      <c r="I329" s="76"/>
      <c r="J329" s="76"/>
      <c r="K329" s="76"/>
      <c r="L329" s="76"/>
      <c r="M329" s="76"/>
      <c r="N329" s="75">
        <f t="shared" si="187"/>
        <v>0</v>
      </c>
      <c r="O329" s="86"/>
      <c r="P329" s="192" t="s">
        <v>114</v>
      </c>
      <c r="Q329" s="115"/>
    </row>
    <row r="330" spans="1:17" x14ac:dyDescent="0.2">
      <c r="A330" s="68" t="s">
        <v>31</v>
      </c>
      <c r="B330" s="69" t="s">
        <v>72</v>
      </c>
      <c r="C330" s="76"/>
      <c r="D330" s="76"/>
      <c r="E330" s="76"/>
      <c r="F330" s="76"/>
      <c r="G330" s="75">
        <f>C330+D330+F330+E330</f>
        <v>0</v>
      </c>
      <c r="H330" s="76"/>
      <c r="I330" s="76"/>
      <c r="J330" s="76"/>
      <c r="K330" s="76"/>
      <c r="L330" s="76"/>
      <c r="M330" s="76"/>
      <c r="N330" s="75">
        <f t="shared" si="187"/>
        <v>0</v>
      </c>
      <c r="O330" s="86"/>
      <c r="P330" s="192" t="s">
        <v>114</v>
      </c>
      <c r="Q330" s="115"/>
    </row>
    <row r="331" spans="1:17" x14ac:dyDescent="0.2">
      <c r="A331" s="68" t="s">
        <v>69</v>
      </c>
      <c r="B331" s="69" t="s">
        <v>73</v>
      </c>
      <c r="C331" s="76"/>
      <c r="D331" s="76"/>
      <c r="E331" s="76"/>
      <c r="F331" s="76"/>
      <c r="G331" s="75">
        <f t="shared" ref="G331:G332" si="188">C331+D331+F331</f>
        <v>0</v>
      </c>
      <c r="H331" s="76"/>
      <c r="I331" s="76"/>
      <c r="J331" s="76"/>
      <c r="K331" s="76"/>
      <c r="L331" s="76"/>
      <c r="M331" s="76"/>
      <c r="N331" s="75">
        <f t="shared" si="187"/>
        <v>0</v>
      </c>
      <c r="O331" s="86"/>
      <c r="P331" s="192" t="s">
        <v>114</v>
      </c>
      <c r="Q331" s="115"/>
    </row>
    <row r="332" spans="1:17" x14ac:dyDescent="0.2">
      <c r="A332" s="68" t="s">
        <v>79</v>
      </c>
      <c r="B332" s="69" t="s">
        <v>91</v>
      </c>
      <c r="C332" s="76"/>
      <c r="D332" s="76"/>
      <c r="E332" s="76"/>
      <c r="F332" s="76"/>
      <c r="G332" s="75">
        <f t="shared" si="188"/>
        <v>0</v>
      </c>
      <c r="H332" s="76"/>
      <c r="I332" s="76"/>
      <c r="J332" s="76"/>
      <c r="K332" s="76"/>
      <c r="L332" s="76"/>
      <c r="M332" s="76"/>
      <c r="N332" s="75">
        <f t="shared" si="187"/>
        <v>0</v>
      </c>
      <c r="O332" s="86"/>
      <c r="P332" s="192" t="s">
        <v>114</v>
      </c>
      <c r="Q332" s="115"/>
    </row>
    <row r="333" spans="1:17" x14ac:dyDescent="0.2">
      <c r="A333" s="68" t="s">
        <v>92</v>
      </c>
      <c r="B333" s="69" t="s">
        <v>93</v>
      </c>
      <c r="C333" s="76"/>
      <c r="D333" s="76"/>
      <c r="E333" s="76"/>
      <c r="F333" s="76"/>
      <c r="G333" s="75">
        <f t="shared" ref="G333:G335" si="189">C333+D333+F333</f>
        <v>0</v>
      </c>
      <c r="H333" s="76"/>
      <c r="I333" s="76"/>
      <c r="J333" s="76"/>
      <c r="K333" s="76"/>
      <c r="L333" s="76"/>
      <c r="M333" s="76"/>
      <c r="N333" s="75">
        <f t="shared" ref="N333:N334" si="190">C333+D333+E333-H333-I333-J333-K333-L333-M333</f>
        <v>0</v>
      </c>
      <c r="O333" s="86"/>
      <c r="P333" s="192" t="s">
        <v>114</v>
      </c>
      <c r="Q333" s="115"/>
    </row>
    <row r="334" spans="1:17" x14ac:dyDescent="0.2">
      <c r="A334" s="68" t="s">
        <v>95</v>
      </c>
      <c r="B334" s="69" t="s">
        <v>94</v>
      </c>
      <c r="C334" s="76"/>
      <c r="D334" s="76"/>
      <c r="E334" s="76"/>
      <c r="F334" s="76"/>
      <c r="G334" s="75">
        <f t="shared" si="189"/>
        <v>0</v>
      </c>
      <c r="H334" s="76"/>
      <c r="I334" s="76"/>
      <c r="J334" s="76"/>
      <c r="K334" s="76"/>
      <c r="L334" s="76"/>
      <c r="M334" s="76"/>
      <c r="N334" s="75">
        <f t="shared" si="190"/>
        <v>0</v>
      </c>
      <c r="O334" s="86"/>
      <c r="P334" s="192" t="s">
        <v>114</v>
      </c>
      <c r="Q334" s="115"/>
    </row>
    <row r="335" spans="1:17" x14ac:dyDescent="0.2">
      <c r="A335" s="68" t="s">
        <v>101</v>
      </c>
      <c r="B335" s="69" t="s">
        <v>102</v>
      </c>
      <c r="C335" s="76"/>
      <c r="D335" s="76"/>
      <c r="E335" s="76"/>
      <c r="F335" s="76"/>
      <c r="G335" s="75">
        <f t="shared" si="189"/>
        <v>0</v>
      </c>
      <c r="H335" s="76"/>
      <c r="I335" s="76"/>
      <c r="J335" s="76"/>
      <c r="K335" s="76"/>
      <c r="L335" s="76"/>
      <c r="M335" s="76"/>
      <c r="N335" s="75">
        <f>C335+D335+E335-H335-I335-J335-K335-L335-M335</f>
        <v>0</v>
      </c>
      <c r="O335" s="86"/>
      <c r="P335" s="192" t="s">
        <v>114</v>
      </c>
      <c r="Q335" s="115"/>
    </row>
    <row r="336" spans="1:17" x14ac:dyDescent="0.2">
      <c r="A336" s="68" t="s">
        <v>110</v>
      </c>
      <c r="B336" s="69" t="s">
        <v>111</v>
      </c>
      <c r="C336" s="76"/>
      <c r="D336" s="76"/>
      <c r="E336" s="76"/>
      <c r="F336" s="76"/>
      <c r="G336" s="75">
        <f>C336+D336+E336+F336</f>
        <v>0</v>
      </c>
      <c r="H336" s="76"/>
      <c r="I336" s="76"/>
      <c r="J336" s="76"/>
      <c r="K336" s="76"/>
      <c r="L336" s="76"/>
      <c r="M336" s="76"/>
      <c r="N336" s="75">
        <f t="shared" ref="N336" si="191">C336+D336+E336-H336-I336-J336-K336-L336-M336</f>
        <v>0</v>
      </c>
      <c r="O336" s="86"/>
      <c r="P336" s="192" t="s">
        <v>114</v>
      </c>
      <c r="Q336" s="115"/>
    </row>
    <row r="337" spans="1:17" x14ac:dyDescent="0.2">
      <c r="A337" s="67" t="s">
        <v>112</v>
      </c>
      <c r="B337" s="69" t="s">
        <v>100</v>
      </c>
      <c r="C337" s="76"/>
      <c r="D337" s="76"/>
      <c r="E337" s="76"/>
      <c r="F337" s="76"/>
      <c r="G337" s="75">
        <f>C337+D337+E337+F337</f>
        <v>0</v>
      </c>
      <c r="H337" s="76"/>
      <c r="I337" s="76"/>
      <c r="J337" s="76"/>
      <c r="K337" s="76"/>
      <c r="L337" s="76"/>
      <c r="M337" s="76"/>
      <c r="N337" s="75">
        <f t="shared" ref="N337:N338" si="192">C337+D337+E337-H337-I337-J337-K337-L337-M337</f>
        <v>0</v>
      </c>
      <c r="O337" s="86"/>
      <c r="P337" s="192" t="s">
        <v>114</v>
      </c>
      <c r="Q337" s="115"/>
    </row>
    <row r="338" spans="1:17" ht="13.5" thickBot="1" x14ac:dyDescent="0.25">
      <c r="A338" s="197" t="s">
        <v>117</v>
      </c>
      <c r="B338" s="198" t="s">
        <v>118</v>
      </c>
      <c r="C338" s="83"/>
      <c r="D338" s="76"/>
      <c r="E338" s="83"/>
      <c r="F338" s="83"/>
      <c r="G338" s="195">
        <f>C338+D338+E338+F338</f>
        <v>0</v>
      </c>
      <c r="H338" s="76"/>
      <c r="I338" s="76"/>
      <c r="J338" s="83"/>
      <c r="K338" s="83"/>
      <c r="L338" s="83"/>
      <c r="M338" s="83"/>
      <c r="N338" s="195">
        <f t="shared" si="192"/>
        <v>0</v>
      </c>
      <c r="O338" s="86"/>
      <c r="P338" s="192" t="s">
        <v>114</v>
      </c>
      <c r="Q338" s="115"/>
    </row>
    <row r="339" spans="1:17" s="81" customFormat="1" ht="13.5" thickBot="1" x14ac:dyDescent="0.25">
      <c r="A339" s="280" t="s">
        <v>0</v>
      </c>
      <c r="B339" s="281"/>
      <c r="C339" s="132">
        <f t="shared" ref="C339:M339" si="193">SUM(C327:C338)</f>
        <v>0</v>
      </c>
      <c r="D339" s="132">
        <f t="shared" si="193"/>
        <v>0</v>
      </c>
      <c r="E339" s="132">
        <f t="shared" si="193"/>
        <v>0</v>
      </c>
      <c r="F339" s="132">
        <f t="shared" si="193"/>
        <v>0</v>
      </c>
      <c r="G339" s="132">
        <f t="shared" si="193"/>
        <v>0</v>
      </c>
      <c r="H339" s="132">
        <f t="shared" si="193"/>
        <v>0</v>
      </c>
      <c r="I339" s="132">
        <f t="shared" si="193"/>
        <v>0</v>
      </c>
      <c r="J339" s="132">
        <f t="shared" si="193"/>
        <v>0</v>
      </c>
      <c r="K339" s="132">
        <f t="shared" si="193"/>
        <v>0</v>
      </c>
      <c r="L339" s="132">
        <f t="shared" si="193"/>
        <v>0</v>
      </c>
      <c r="M339" s="132">
        <f t="shared" si="193"/>
        <v>0</v>
      </c>
      <c r="N339" s="132">
        <f t="shared" ref="N339" si="194">SUM(N327:N338)</f>
        <v>0</v>
      </c>
      <c r="O339" s="247" t="s">
        <v>0</v>
      </c>
      <c r="P339" s="248"/>
      <c r="Q339" s="115"/>
    </row>
    <row r="340" spans="1:17" x14ac:dyDescent="0.2">
      <c r="A340" s="70" t="s">
        <v>25</v>
      </c>
      <c r="B340" s="71" t="s">
        <v>62</v>
      </c>
      <c r="C340" s="76"/>
      <c r="D340" s="76"/>
      <c r="E340" s="76"/>
      <c r="F340" s="76"/>
      <c r="G340" s="75">
        <f t="shared" ref="G340" si="195">C340+D340+F340</f>
        <v>0</v>
      </c>
      <c r="H340" s="76"/>
      <c r="I340" s="76"/>
      <c r="J340" s="76"/>
      <c r="K340" s="76"/>
      <c r="L340" s="76"/>
      <c r="M340" s="76"/>
      <c r="N340" s="75">
        <f t="shared" ref="N340:N345" si="196">C340+D340+E340-H340-I340-J340-K340-L340-M340</f>
        <v>0</v>
      </c>
      <c r="O340" s="86"/>
      <c r="P340" s="189" t="s">
        <v>115</v>
      </c>
      <c r="Q340" s="115"/>
    </row>
    <row r="341" spans="1:17" x14ac:dyDescent="0.2">
      <c r="A341" s="68" t="s">
        <v>26</v>
      </c>
      <c r="B341" s="69" t="s">
        <v>70</v>
      </c>
      <c r="C341" s="76"/>
      <c r="D341" s="76"/>
      <c r="E341" s="76"/>
      <c r="F341" s="76"/>
      <c r="G341" s="75">
        <f>C341+D341+F341</f>
        <v>0</v>
      </c>
      <c r="H341" s="76"/>
      <c r="I341" s="76"/>
      <c r="J341" s="76"/>
      <c r="K341" s="76"/>
      <c r="L341" s="76"/>
      <c r="M341" s="76"/>
      <c r="N341" s="75">
        <f t="shared" si="196"/>
        <v>0</v>
      </c>
      <c r="O341" s="86"/>
      <c r="P341" s="189" t="s">
        <v>115</v>
      </c>
      <c r="Q341" s="115"/>
    </row>
    <row r="342" spans="1:17" x14ac:dyDescent="0.2">
      <c r="A342" s="68" t="s">
        <v>3</v>
      </c>
      <c r="B342" s="69" t="s">
        <v>71</v>
      </c>
      <c r="C342" s="76"/>
      <c r="D342" s="76"/>
      <c r="E342" s="76"/>
      <c r="F342" s="76"/>
      <c r="G342" s="75">
        <f>C342+D342+F342+E342</f>
        <v>0</v>
      </c>
      <c r="H342" s="76"/>
      <c r="I342" s="76"/>
      <c r="J342" s="76"/>
      <c r="K342" s="76"/>
      <c r="L342" s="76"/>
      <c r="M342" s="76"/>
      <c r="N342" s="75">
        <f t="shared" si="196"/>
        <v>0</v>
      </c>
      <c r="O342" s="86"/>
      <c r="P342" s="189" t="s">
        <v>115</v>
      </c>
      <c r="Q342" s="115"/>
    </row>
    <row r="343" spans="1:17" x14ac:dyDescent="0.2">
      <c r="A343" s="68" t="s">
        <v>31</v>
      </c>
      <c r="B343" s="69" t="s">
        <v>72</v>
      </c>
      <c r="C343" s="76"/>
      <c r="D343" s="76"/>
      <c r="E343" s="76"/>
      <c r="F343" s="76"/>
      <c r="G343" s="75">
        <f>C343+D343+F343+E343</f>
        <v>0</v>
      </c>
      <c r="H343" s="76"/>
      <c r="I343" s="76"/>
      <c r="J343" s="76"/>
      <c r="K343" s="76"/>
      <c r="L343" s="76"/>
      <c r="M343" s="76"/>
      <c r="N343" s="75">
        <f t="shared" si="196"/>
        <v>0</v>
      </c>
      <c r="O343" s="86"/>
      <c r="P343" s="189" t="s">
        <v>115</v>
      </c>
      <c r="Q343" s="115"/>
    </row>
    <row r="344" spans="1:17" x14ac:dyDescent="0.2">
      <c r="A344" s="68" t="s">
        <v>69</v>
      </c>
      <c r="B344" s="69" t="s">
        <v>73</v>
      </c>
      <c r="C344" s="76"/>
      <c r="D344" s="76"/>
      <c r="E344" s="76"/>
      <c r="F344" s="76"/>
      <c r="G344" s="75">
        <f t="shared" ref="G344:G345" si="197">C344+D344+F344</f>
        <v>0</v>
      </c>
      <c r="H344" s="76"/>
      <c r="I344" s="76"/>
      <c r="J344" s="76"/>
      <c r="K344" s="76"/>
      <c r="L344" s="76"/>
      <c r="M344" s="76"/>
      <c r="N344" s="75">
        <f t="shared" si="196"/>
        <v>0</v>
      </c>
      <c r="O344" s="86"/>
      <c r="P344" s="189" t="s">
        <v>115</v>
      </c>
      <c r="Q344" s="115"/>
    </row>
    <row r="345" spans="1:17" x14ac:dyDescent="0.2">
      <c r="A345" s="68" t="s">
        <v>79</v>
      </c>
      <c r="B345" s="69" t="s">
        <v>91</v>
      </c>
      <c r="C345" s="76"/>
      <c r="D345" s="76"/>
      <c r="E345" s="76"/>
      <c r="F345" s="76"/>
      <c r="G345" s="75">
        <f t="shared" si="197"/>
        <v>0</v>
      </c>
      <c r="H345" s="76"/>
      <c r="I345" s="76"/>
      <c r="J345" s="76"/>
      <c r="K345" s="76"/>
      <c r="L345" s="76"/>
      <c r="M345" s="76"/>
      <c r="N345" s="75">
        <f t="shared" si="196"/>
        <v>0</v>
      </c>
      <c r="O345" s="86"/>
      <c r="P345" s="189" t="s">
        <v>115</v>
      </c>
      <c r="Q345" s="115"/>
    </row>
    <row r="346" spans="1:17" x14ac:dyDescent="0.2">
      <c r="A346" s="68" t="s">
        <v>92</v>
      </c>
      <c r="B346" s="69" t="s">
        <v>93</v>
      </c>
      <c r="C346" s="76"/>
      <c r="D346" s="76"/>
      <c r="E346" s="76"/>
      <c r="F346" s="76"/>
      <c r="G346" s="75">
        <f t="shared" ref="G346:G348" si="198">C346+D346+F346</f>
        <v>0</v>
      </c>
      <c r="H346" s="76"/>
      <c r="I346" s="76"/>
      <c r="J346" s="76"/>
      <c r="K346" s="76"/>
      <c r="L346" s="76"/>
      <c r="M346" s="76"/>
      <c r="N346" s="75">
        <f t="shared" ref="N346:N347" si="199">C346+D346+E346-H346-I346-J346-K346-L346-M346</f>
        <v>0</v>
      </c>
      <c r="O346" s="86"/>
      <c r="P346" s="189" t="s">
        <v>115</v>
      </c>
      <c r="Q346" s="115"/>
    </row>
    <row r="347" spans="1:17" x14ac:dyDescent="0.2">
      <c r="A347" s="68" t="s">
        <v>95</v>
      </c>
      <c r="B347" s="69" t="s">
        <v>94</v>
      </c>
      <c r="C347" s="76"/>
      <c r="D347" s="76"/>
      <c r="E347" s="76"/>
      <c r="F347" s="76"/>
      <c r="G347" s="75">
        <f t="shared" si="198"/>
        <v>0</v>
      </c>
      <c r="H347" s="76"/>
      <c r="I347" s="76"/>
      <c r="J347" s="76"/>
      <c r="K347" s="76"/>
      <c r="L347" s="76"/>
      <c r="M347" s="76"/>
      <c r="N347" s="75">
        <f t="shared" si="199"/>
        <v>0</v>
      </c>
      <c r="O347" s="86"/>
      <c r="P347" s="189" t="s">
        <v>115</v>
      </c>
      <c r="Q347" s="115"/>
    </row>
    <row r="348" spans="1:17" x14ac:dyDescent="0.2">
      <c r="A348" s="68" t="s">
        <v>101</v>
      </c>
      <c r="B348" s="69" t="s">
        <v>102</v>
      </c>
      <c r="C348" s="76"/>
      <c r="D348" s="76"/>
      <c r="E348" s="76"/>
      <c r="F348" s="76"/>
      <c r="G348" s="75">
        <f t="shared" si="198"/>
        <v>0</v>
      </c>
      <c r="H348" s="76"/>
      <c r="I348" s="76"/>
      <c r="J348" s="76"/>
      <c r="K348" s="76"/>
      <c r="L348" s="76"/>
      <c r="M348" s="76"/>
      <c r="N348" s="75">
        <f>C348+D348+E348-H348-I348-J348-K348-L348-M348</f>
        <v>0</v>
      </c>
      <c r="O348" s="86"/>
      <c r="P348" s="189" t="s">
        <v>115</v>
      </c>
      <c r="Q348" s="115"/>
    </row>
    <row r="349" spans="1:17" x14ac:dyDescent="0.2">
      <c r="A349" s="68" t="s">
        <v>110</v>
      </c>
      <c r="B349" s="69" t="s">
        <v>111</v>
      </c>
      <c r="C349" s="76"/>
      <c r="D349" s="76"/>
      <c r="E349" s="76"/>
      <c r="F349" s="76"/>
      <c r="G349" s="75">
        <f>C349+D349+E349+F349</f>
        <v>0</v>
      </c>
      <c r="H349" s="76"/>
      <c r="I349" s="76"/>
      <c r="J349" s="76"/>
      <c r="K349" s="76"/>
      <c r="L349" s="76"/>
      <c r="M349" s="76"/>
      <c r="N349" s="75">
        <f t="shared" ref="N349" si="200">C349+D349+E349-H349-I349-J349-K349-L349-M349</f>
        <v>0</v>
      </c>
      <c r="O349" s="86"/>
      <c r="P349" s="189" t="s">
        <v>115</v>
      </c>
      <c r="Q349" s="115"/>
    </row>
    <row r="350" spans="1:17" x14ac:dyDescent="0.2">
      <c r="A350" s="67" t="s">
        <v>112</v>
      </c>
      <c r="B350" s="69" t="s">
        <v>100</v>
      </c>
      <c r="C350" s="76"/>
      <c r="D350" s="76"/>
      <c r="E350" s="76"/>
      <c r="F350" s="76"/>
      <c r="G350" s="75">
        <f>C350+D350+E350+F350</f>
        <v>0</v>
      </c>
      <c r="H350" s="76"/>
      <c r="I350" s="76"/>
      <c r="J350" s="76"/>
      <c r="K350" s="76"/>
      <c r="L350" s="76"/>
      <c r="M350" s="76"/>
      <c r="N350" s="75">
        <f t="shared" ref="N350:N351" si="201">C350+D350+E350-H350-I350-J350-K350-L350-M350</f>
        <v>0</v>
      </c>
      <c r="O350" s="86"/>
      <c r="P350" s="189" t="s">
        <v>115</v>
      </c>
      <c r="Q350" s="115"/>
    </row>
    <row r="351" spans="1:17" ht="13.5" thickBot="1" x14ac:dyDescent="0.25">
      <c r="A351" s="197" t="s">
        <v>117</v>
      </c>
      <c r="B351" s="198" t="s">
        <v>118</v>
      </c>
      <c r="C351" s="83"/>
      <c r="D351" s="83"/>
      <c r="E351" s="83"/>
      <c r="F351" s="83"/>
      <c r="G351" s="195">
        <f>C351+D351+E351+F351</f>
        <v>0</v>
      </c>
      <c r="H351" s="194"/>
      <c r="I351" s="194"/>
      <c r="J351" s="83"/>
      <c r="K351" s="83"/>
      <c r="L351" s="83"/>
      <c r="M351" s="83"/>
      <c r="N351" s="195">
        <f t="shared" si="201"/>
        <v>0</v>
      </c>
      <c r="O351" s="86"/>
      <c r="P351" s="189" t="s">
        <v>115</v>
      </c>
      <c r="Q351" s="115"/>
    </row>
    <row r="352" spans="1:17" s="81" customFormat="1" ht="13.5" thickBot="1" x14ac:dyDescent="0.25">
      <c r="A352" s="239" t="s">
        <v>0</v>
      </c>
      <c r="B352" s="240"/>
      <c r="C352" s="93">
        <f t="shared" ref="C352:N352" si="202">SUM(C340:C351)</f>
        <v>0</v>
      </c>
      <c r="D352" s="93">
        <f t="shared" si="202"/>
        <v>0</v>
      </c>
      <c r="E352" s="93">
        <f t="shared" si="202"/>
        <v>0</v>
      </c>
      <c r="F352" s="93">
        <f t="shared" si="202"/>
        <v>0</v>
      </c>
      <c r="G352" s="93">
        <f t="shared" si="202"/>
        <v>0</v>
      </c>
      <c r="H352" s="93">
        <f t="shared" si="202"/>
        <v>0</v>
      </c>
      <c r="I352" s="93">
        <f t="shared" si="202"/>
        <v>0</v>
      </c>
      <c r="J352" s="93">
        <f t="shared" si="202"/>
        <v>0</v>
      </c>
      <c r="K352" s="93">
        <f t="shared" si="202"/>
        <v>0</v>
      </c>
      <c r="L352" s="93">
        <f t="shared" si="202"/>
        <v>0</v>
      </c>
      <c r="M352" s="93">
        <f t="shared" si="202"/>
        <v>0</v>
      </c>
      <c r="N352" s="93">
        <f t="shared" si="202"/>
        <v>0</v>
      </c>
      <c r="O352" s="241" t="s">
        <v>0</v>
      </c>
      <c r="P352" s="242"/>
      <c r="Q352" s="115"/>
    </row>
    <row r="353" spans="1:17" x14ac:dyDescent="0.2">
      <c r="A353" s="70" t="s">
        <v>25</v>
      </c>
      <c r="B353" s="71" t="s">
        <v>62</v>
      </c>
      <c r="C353" s="76"/>
      <c r="D353" s="76"/>
      <c r="E353" s="76"/>
      <c r="F353" s="76"/>
      <c r="G353" s="75">
        <f t="shared" ref="G353" si="203">C353+D353+F353</f>
        <v>0</v>
      </c>
      <c r="H353" s="76"/>
      <c r="I353" s="76"/>
      <c r="J353" s="76"/>
      <c r="K353" s="76"/>
      <c r="L353" s="76"/>
      <c r="M353" s="76"/>
      <c r="N353" s="75">
        <f t="shared" ref="N353:N360" si="204">C353+D353+E353-H353-I353-J353-K353-L353-M353</f>
        <v>0</v>
      </c>
      <c r="O353" s="86"/>
      <c r="P353" s="190" t="s">
        <v>116</v>
      </c>
      <c r="Q353" s="115"/>
    </row>
    <row r="354" spans="1:17" x14ac:dyDescent="0.2">
      <c r="A354" s="68" t="s">
        <v>26</v>
      </c>
      <c r="B354" s="69" t="s">
        <v>70</v>
      </c>
      <c r="C354" s="76"/>
      <c r="D354" s="76"/>
      <c r="E354" s="76"/>
      <c r="F354" s="76"/>
      <c r="G354" s="75">
        <f>C354+D354+F354</f>
        <v>0</v>
      </c>
      <c r="H354" s="76"/>
      <c r="I354" s="76"/>
      <c r="J354" s="76"/>
      <c r="K354" s="76"/>
      <c r="L354" s="76"/>
      <c r="M354" s="76"/>
      <c r="N354" s="75">
        <f t="shared" si="204"/>
        <v>0</v>
      </c>
      <c r="O354" s="86"/>
      <c r="P354" s="190" t="s">
        <v>116</v>
      </c>
      <c r="Q354" s="115"/>
    </row>
    <row r="355" spans="1:17" x14ac:dyDescent="0.2">
      <c r="A355" s="68" t="s">
        <v>3</v>
      </c>
      <c r="B355" s="69" t="s">
        <v>71</v>
      </c>
      <c r="C355" s="76"/>
      <c r="D355" s="76"/>
      <c r="E355" s="76"/>
      <c r="F355" s="76"/>
      <c r="G355" s="75">
        <f>C355+D355+F355+E355</f>
        <v>0</v>
      </c>
      <c r="H355" s="76"/>
      <c r="I355" s="76"/>
      <c r="J355" s="76"/>
      <c r="K355" s="76"/>
      <c r="L355" s="76"/>
      <c r="M355" s="76"/>
      <c r="N355" s="75">
        <f t="shared" si="204"/>
        <v>0</v>
      </c>
      <c r="O355" s="86"/>
      <c r="P355" s="190" t="s">
        <v>116</v>
      </c>
      <c r="Q355" s="115"/>
    </row>
    <row r="356" spans="1:17" x14ac:dyDescent="0.2">
      <c r="A356" s="68" t="s">
        <v>31</v>
      </c>
      <c r="B356" s="69" t="s">
        <v>72</v>
      </c>
      <c r="C356" s="76"/>
      <c r="D356" s="76"/>
      <c r="E356" s="76"/>
      <c r="F356" s="76"/>
      <c r="G356" s="75">
        <f>C356+D356+F356+E356</f>
        <v>0</v>
      </c>
      <c r="H356" s="76"/>
      <c r="I356" s="76"/>
      <c r="J356" s="76"/>
      <c r="K356" s="76"/>
      <c r="L356" s="76"/>
      <c r="M356" s="76"/>
      <c r="N356" s="75">
        <f t="shared" si="204"/>
        <v>0</v>
      </c>
      <c r="O356" s="86"/>
      <c r="P356" s="190" t="s">
        <v>116</v>
      </c>
      <c r="Q356" s="115"/>
    </row>
    <row r="357" spans="1:17" x14ac:dyDescent="0.2">
      <c r="A357" s="68" t="s">
        <v>69</v>
      </c>
      <c r="B357" s="69" t="s">
        <v>73</v>
      </c>
      <c r="C357" s="76"/>
      <c r="D357" s="76"/>
      <c r="E357" s="76"/>
      <c r="F357" s="76"/>
      <c r="G357" s="75">
        <f t="shared" ref="G357:G361" si="205">C357+D357+F357</f>
        <v>0</v>
      </c>
      <c r="H357" s="76"/>
      <c r="I357" s="76"/>
      <c r="J357" s="76"/>
      <c r="K357" s="76"/>
      <c r="L357" s="76"/>
      <c r="M357" s="76"/>
      <c r="N357" s="75">
        <f t="shared" si="204"/>
        <v>0</v>
      </c>
      <c r="O357" s="86"/>
      <c r="P357" s="190" t="s">
        <v>116</v>
      </c>
      <c r="Q357" s="115"/>
    </row>
    <row r="358" spans="1:17" x14ac:dyDescent="0.2">
      <c r="A358" s="68" t="s">
        <v>79</v>
      </c>
      <c r="B358" s="69" t="s">
        <v>91</v>
      </c>
      <c r="C358" s="76"/>
      <c r="D358" s="76"/>
      <c r="E358" s="76"/>
      <c r="F358" s="76"/>
      <c r="G358" s="75">
        <f t="shared" si="205"/>
        <v>0</v>
      </c>
      <c r="H358" s="76"/>
      <c r="I358" s="76"/>
      <c r="J358" s="76"/>
      <c r="K358" s="76"/>
      <c r="L358" s="76"/>
      <c r="M358" s="76"/>
      <c r="N358" s="75">
        <f t="shared" si="204"/>
        <v>0</v>
      </c>
      <c r="O358" s="86"/>
      <c r="P358" s="190" t="s">
        <v>116</v>
      </c>
      <c r="Q358" s="115"/>
    </row>
    <row r="359" spans="1:17" x14ac:dyDescent="0.2">
      <c r="A359" s="68" t="s">
        <v>92</v>
      </c>
      <c r="B359" s="69" t="s">
        <v>93</v>
      </c>
      <c r="C359" s="76"/>
      <c r="D359" s="76"/>
      <c r="E359" s="76"/>
      <c r="F359" s="76"/>
      <c r="G359" s="75">
        <f t="shared" si="205"/>
        <v>0</v>
      </c>
      <c r="H359" s="76"/>
      <c r="I359" s="76"/>
      <c r="J359" s="76"/>
      <c r="K359" s="76"/>
      <c r="L359" s="76"/>
      <c r="M359" s="76"/>
      <c r="N359" s="75">
        <f t="shared" si="204"/>
        <v>0</v>
      </c>
      <c r="O359" s="86"/>
      <c r="P359" s="190" t="s">
        <v>116</v>
      </c>
      <c r="Q359" s="115"/>
    </row>
    <row r="360" spans="1:17" x14ac:dyDescent="0.2">
      <c r="A360" s="68" t="s">
        <v>95</v>
      </c>
      <c r="B360" s="69" t="s">
        <v>94</v>
      </c>
      <c r="C360" s="76"/>
      <c r="D360" s="76"/>
      <c r="E360" s="76"/>
      <c r="F360" s="76"/>
      <c r="G360" s="75">
        <f t="shared" si="205"/>
        <v>0</v>
      </c>
      <c r="H360" s="76"/>
      <c r="I360" s="76"/>
      <c r="J360" s="76"/>
      <c r="K360" s="76"/>
      <c r="L360" s="76"/>
      <c r="M360" s="76"/>
      <c r="N360" s="75">
        <f t="shared" si="204"/>
        <v>0</v>
      </c>
      <c r="O360" s="86"/>
      <c r="P360" s="190" t="s">
        <v>116</v>
      </c>
      <c r="Q360" s="115"/>
    </row>
    <row r="361" spans="1:17" x14ac:dyDescent="0.2">
      <c r="A361" s="67" t="s">
        <v>101</v>
      </c>
      <c r="B361" s="71" t="s">
        <v>102</v>
      </c>
      <c r="C361" s="76"/>
      <c r="D361" s="76"/>
      <c r="E361" s="76"/>
      <c r="F361" s="76"/>
      <c r="G361" s="75">
        <f t="shared" si="205"/>
        <v>0</v>
      </c>
      <c r="H361" s="76"/>
      <c r="I361" s="76"/>
      <c r="J361" s="76"/>
      <c r="K361" s="76"/>
      <c r="L361" s="76"/>
      <c r="M361" s="76"/>
      <c r="N361" s="75">
        <f>C361+D361+E361-H361-I361-J361-K361-L361-M361</f>
        <v>0</v>
      </c>
      <c r="O361" s="86"/>
      <c r="P361" s="190" t="s">
        <v>116</v>
      </c>
      <c r="Q361" s="115"/>
    </row>
    <row r="362" spans="1:17" x14ac:dyDescent="0.2">
      <c r="A362" s="68" t="s">
        <v>110</v>
      </c>
      <c r="B362" s="69" t="s">
        <v>111</v>
      </c>
      <c r="C362" s="76"/>
      <c r="D362" s="76"/>
      <c r="E362" s="76"/>
      <c r="F362" s="76"/>
      <c r="G362" s="75">
        <f>C362+D362+E362+F362</f>
        <v>0</v>
      </c>
      <c r="H362" s="76"/>
      <c r="I362" s="76"/>
      <c r="J362" s="76"/>
      <c r="K362" s="76"/>
      <c r="L362" s="76"/>
      <c r="M362" s="76"/>
      <c r="N362" s="75">
        <f t="shared" ref="N362:N364" si="206">C362+D362+E362-H362-I362-J362-K362-L362-M362</f>
        <v>0</v>
      </c>
      <c r="O362" s="86"/>
      <c r="P362" s="190" t="s">
        <v>116</v>
      </c>
      <c r="Q362" s="115"/>
    </row>
    <row r="363" spans="1:17" x14ac:dyDescent="0.2">
      <c r="A363" s="67" t="s">
        <v>112</v>
      </c>
      <c r="B363" s="69" t="s">
        <v>100</v>
      </c>
      <c r="C363" s="76"/>
      <c r="D363" s="76"/>
      <c r="E363" s="76"/>
      <c r="F363" s="76"/>
      <c r="G363" s="75">
        <f>C363+D363+E363+F363</f>
        <v>0</v>
      </c>
      <c r="H363" s="76"/>
      <c r="I363" s="76"/>
      <c r="J363" s="76"/>
      <c r="K363" s="76"/>
      <c r="L363" s="76"/>
      <c r="M363" s="76"/>
      <c r="N363" s="75">
        <f t="shared" si="206"/>
        <v>0</v>
      </c>
      <c r="O363" s="86"/>
      <c r="P363" s="190" t="s">
        <v>116</v>
      </c>
      <c r="Q363" s="115"/>
    </row>
    <row r="364" spans="1:17" ht="13.5" thickBot="1" x14ac:dyDescent="0.25">
      <c r="A364" s="197" t="s">
        <v>117</v>
      </c>
      <c r="B364" s="198" t="s">
        <v>118</v>
      </c>
      <c r="C364" s="83"/>
      <c r="D364" s="76"/>
      <c r="E364" s="83"/>
      <c r="F364" s="83"/>
      <c r="G364" s="195">
        <f>C364+D364+E364+F364</f>
        <v>0</v>
      </c>
      <c r="H364" s="194"/>
      <c r="I364" s="194"/>
      <c r="J364" s="83"/>
      <c r="K364" s="83"/>
      <c r="L364" s="83"/>
      <c r="M364" s="83"/>
      <c r="N364" s="195">
        <f t="shared" si="206"/>
        <v>0</v>
      </c>
      <c r="O364" s="86"/>
      <c r="P364" s="190" t="s">
        <v>116</v>
      </c>
      <c r="Q364" s="115"/>
    </row>
    <row r="365" spans="1:17" s="81" customFormat="1" ht="13.5" thickBot="1" x14ac:dyDescent="0.25">
      <c r="A365" s="255" t="s">
        <v>0</v>
      </c>
      <c r="B365" s="256"/>
      <c r="C365" s="130">
        <f t="shared" ref="C365:N365" si="207">SUM(C353:C364)</f>
        <v>0</v>
      </c>
      <c r="D365" s="130">
        <f t="shared" si="207"/>
        <v>0</v>
      </c>
      <c r="E365" s="130">
        <f t="shared" si="207"/>
        <v>0</v>
      </c>
      <c r="F365" s="130">
        <f t="shared" si="207"/>
        <v>0</v>
      </c>
      <c r="G365" s="130">
        <f t="shared" si="207"/>
        <v>0</v>
      </c>
      <c r="H365" s="130">
        <f t="shared" si="207"/>
        <v>0</v>
      </c>
      <c r="I365" s="130">
        <f t="shared" si="207"/>
        <v>0</v>
      </c>
      <c r="J365" s="130">
        <f t="shared" si="207"/>
        <v>0</v>
      </c>
      <c r="K365" s="130">
        <f t="shared" si="207"/>
        <v>0</v>
      </c>
      <c r="L365" s="130">
        <f t="shared" si="207"/>
        <v>0</v>
      </c>
      <c r="M365" s="130">
        <f t="shared" si="207"/>
        <v>0</v>
      </c>
      <c r="N365" s="130">
        <f t="shared" si="207"/>
        <v>0</v>
      </c>
      <c r="O365" s="257" t="s">
        <v>0</v>
      </c>
      <c r="P365" s="258"/>
      <c r="Q365" s="116"/>
    </row>
    <row r="366" spans="1:17" s="120" customFormat="1" ht="13.5" thickBot="1" x14ac:dyDescent="0.25">
      <c r="A366" s="264" t="s">
        <v>88</v>
      </c>
      <c r="B366" s="265"/>
      <c r="C366" s="135">
        <f t="shared" ref="C366:N366" si="208">C326+C339+C352+C365</f>
        <v>0</v>
      </c>
      <c r="D366" s="135">
        <f t="shared" si="208"/>
        <v>0</v>
      </c>
      <c r="E366" s="135">
        <f t="shared" si="208"/>
        <v>0</v>
      </c>
      <c r="F366" s="135">
        <f t="shared" si="208"/>
        <v>0</v>
      </c>
      <c r="G366" s="135">
        <f t="shared" si="208"/>
        <v>0</v>
      </c>
      <c r="H366" s="135">
        <f t="shared" si="208"/>
        <v>0</v>
      </c>
      <c r="I366" s="135">
        <f t="shared" si="208"/>
        <v>0</v>
      </c>
      <c r="J366" s="135">
        <f t="shared" si="208"/>
        <v>0</v>
      </c>
      <c r="K366" s="135">
        <f t="shared" si="208"/>
        <v>0</v>
      </c>
      <c r="L366" s="135">
        <f t="shared" si="208"/>
        <v>0</v>
      </c>
      <c r="M366" s="135">
        <f t="shared" si="208"/>
        <v>0</v>
      </c>
      <c r="N366" s="135">
        <f t="shared" si="208"/>
        <v>0</v>
      </c>
      <c r="O366" s="153"/>
      <c r="P366" s="124"/>
      <c r="Q366" s="119"/>
    </row>
    <row r="367" spans="1:17" s="142" customFormat="1" x14ac:dyDescent="0.2">
      <c r="A367" s="139" t="s">
        <v>8</v>
      </c>
      <c r="B367" s="145" t="s">
        <v>96</v>
      </c>
      <c r="C367" s="143"/>
      <c r="D367" s="143"/>
      <c r="E367" s="143"/>
      <c r="F367" s="143"/>
      <c r="G367" s="75">
        <f t="shared" ref="G367" si="209">C367+D367+F367</f>
        <v>0</v>
      </c>
      <c r="H367" s="143"/>
      <c r="I367" s="143"/>
      <c r="J367" s="143"/>
      <c r="K367" s="140"/>
      <c r="L367" s="140"/>
      <c r="M367" s="140"/>
      <c r="N367" s="75">
        <f t="shared" ref="N367:N369" si="210">C367+D367+E367-H367-I367-J367-K367-L367-M367</f>
        <v>0</v>
      </c>
      <c r="O367" s="148"/>
      <c r="P367" s="149"/>
      <c r="Q367" s="141"/>
    </row>
    <row r="368" spans="1:17" s="142" customFormat="1" x14ac:dyDescent="0.2">
      <c r="A368" s="139" t="s">
        <v>27</v>
      </c>
      <c r="B368" s="145" t="s">
        <v>97</v>
      </c>
      <c r="C368" s="143"/>
      <c r="D368" s="143"/>
      <c r="E368" s="143"/>
      <c r="F368" s="143"/>
      <c r="G368" s="75">
        <f t="shared" ref="G368:G369" si="211">C368+D368+F368</f>
        <v>0</v>
      </c>
      <c r="H368" s="143"/>
      <c r="I368" s="143"/>
      <c r="J368" s="143"/>
      <c r="K368" s="143"/>
      <c r="L368" s="143"/>
      <c r="M368" s="143"/>
      <c r="N368" s="75">
        <f t="shared" si="210"/>
        <v>0</v>
      </c>
      <c r="O368" s="148"/>
      <c r="P368" s="149"/>
      <c r="Q368" s="141"/>
    </row>
    <row r="369" spans="1:17" s="142" customFormat="1" ht="13.5" thickBot="1" x14ac:dyDescent="0.25">
      <c r="A369" s="139" t="s">
        <v>6</v>
      </c>
      <c r="B369" s="145" t="s">
        <v>98</v>
      </c>
      <c r="C369" s="144"/>
      <c r="D369" s="144"/>
      <c r="E369" s="144"/>
      <c r="F369" s="144"/>
      <c r="G369" s="75">
        <f t="shared" si="211"/>
        <v>0</v>
      </c>
      <c r="H369" s="144"/>
      <c r="I369" s="144"/>
      <c r="J369" s="144"/>
      <c r="K369" s="144"/>
      <c r="L369" s="144"/>
      <c r="M369" s="144"/>
      <c r="N369" s="75">
        <f t="shared" si="210"/>
        <v>0</v>
      </c>
      <c r="O369" s="148"/>
      <c r="P369" s="149"/>
      <c r="Q369" s="141"/>
    </row>
    <row r="370" spans="1:17" s="114" customFormat="1" ht="13.5" thickBot="1" x14ac:dyDescent="0.25">
      <c r="A370" s="232" t="s">
        <v>89</v>
      </c>
      <c r="B370" s="233"/>
      <c r="C370" s="138">
        <f>SUM(C367:C369)</f>
        <v>0</v>
      </c>
      <c r="D370" s="138">
        <f t="shared" ref="D370" si="212">SUM(D367:D369)</f>
        <v>0</v>
      </c>
      <c r="E370" s="138">
        <f t="shared" ref="E370" si="213">SUM(E367:E369)</f>
        <v>0</v>
      </c>
      <c r="F370" s="138">
        <f t="shared" ref="F370" si="214">SUM(F367:F369)</f>
        <v>0</v>
      </c>
      <c r="G370" s="138">
        <f t="shared" ref="G370" si="215">SUM(G367:G369)</f>
        <v>0</v>
      </c>
      <c r="H370" s="138">
        <f t="shared" ref="H370" si="216">SUM(H367:H369)</f>
        <v>0</v>
      </c>
      <c r="I370" s="138">
        <f t="shared" ref="I370" si="217">SUM(I367:I369)</f>
        <v>0</v>
      </c>
      <c r="J370" s="152">
        <f t="shared" ref="J370" si="218">SUM(J367:J369)</f>
        <v>0</v>
      </c>
      <c r="K370" s="138">
        <f t="shared" ref="K370" si="219">SUM(K367:K369)</f>
        <v>0</v>
      </c>
      <c r="L370" s="138">
        <f t="shared" ref="L370" si="220">SUM(L367:L369)</f>
        <v>0</v>
      </c>
      <c r="M370" s="138">
        <f t="shared" ref="M370" si="221">SUM(M367:M369)</f>
        <v>0</v>
      </c>
      <c r="N370" s="138">
        <f t="shared" ref="N370" si="222">SUM(N367:N369)</f>
        <v>0</v>
      </c>
      <c r="O370" s="154"/>
      <c r="P370" s="113"/>
      <c r="Q370" s="117"/>
    </row>
    <row r="371" spans="1:17" s="114" customFormat="1" ht="13.5" thickBot="1" x14ac:dyDescent="0.25">
      <c r="A371" s="234" t="s">
        <v>90</v>
      </c>
      <c r="B371" s="234"/>
      <c r="C371" s="121"/>
      <c r="D371" s="121"/>
      <c r="E371" s="121"/>
      <c r="F371" s="121"/>
      <c r="G371" s="121"/>
      <c r="H371" s="127">
        <f>(H366+H370)*2</f>
        <v>0</v>
      </c>
      <c r="I371" s="199">
        <f>I366+I370</f>
        <v>0</v>
      </c>
      <c r="J371" s="121"/>
      <c r="K371" s="121"/>
      <c r="L371" s="121"/>
      <c r="M371" s="121"/>
      <c r="N371" s="121">
        <f>9000+11000+12000</f>
        <v>32000</v>
      </c>
      <c r="O371" s="113"/>
      <c r="P371" s="113"/>
      <c r="Q371" s="123"/>
    </row>
    <row r="372" spans="1:17" ht="13.5" thickBot="1" x14ac:dyDescent="0.25"/>
    <row r="373" spans="1:17" s="66" customFormat="1" ht="13.5" thickBot="1" x14ac:dyDescent="0.25">
      <c r="A373" s="270" t="s">
        <v>140</v>
      </c>
      <c r="B373" s="271"/>
      <c r="C373" s="271"/>
      <c r="D373" s="271"/>
      <c r="E373" s="271"/>
      <c r="F373" s="271"/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2"/>
    </row>
    <row r="374" spans="1:17" s="66" customFormat="1" ht="13.5" thickBot="1" x14ac:dyDescent="0.25">
      <c r="A374" s="72" t="s">
        <v>63</v>
      </c>
      <c r="B374" s="73" t="s">
        <v>1</v>
      </c>
      <c r="C374" s="74" t="s">
        <v>55</v>
      </c>
      <c r="D374" s="74" t="s">
        <v>56</v>
      </c>
      <c r="E374" s="74" t="s">
        <v>67</v>
      </c>
      <c r="F374" s="74" t="s">
        <v>61</v>
      </c>
      <c r="G374" s="74" t="s">
        <v>74</v>
      </c>
      <c r="H374" s="74" t="s">
        <v>58</v>
      </c>
      <c r="I374" s="74" t="s">
        <v>59</v>
      </c>
      <c r="J374" s="74" t="s">
        <v>66</v>
      </c>
      <c r="K374" s="74" t="s">
        <v>61</v>
      </c>
      <c r="L374" s="74" t="s">
        <v>57</v>
      </c>
      <c r="M374" s="74" t="s">
        <v>60</v>
      </c>
      <c r="N374" s="74" t="s">
        <v>2</v>
      </c>
      <c r="O374" s="79" t="s">
        <v>65</v>
      </c>
      <c r="P374" s="80" t="s">
        <v>68</v>
      </c>
      <c r="Q374" s="118" t="s">
        <v>87</v>
      </c>
    </row>
    <row r="375" spans="1:17" x14ac:dyDescent="0.2">
      <c r="A375" s="70" t="s">
        <v>25</v>
      </c>
      <c r="B375" s="71" t="s">
        <v>62</v>
      </c>
      <c r="C375" s="76"/>
      <c r="D375" s="76"/>
      <c r="E375" s="76"/>
      <c r="F375" s="76"/>
      <c r="G375" s="75">
        <f t="shared" ref="G375" si="223">C375+D375+F375</f>
        <v>0</v>
      </c>
      <c r="H375" s="76"/>
      <c r="I375" s="76"/>
      <c r="J375" s="76"/>
      <c r="K375" s="76"/>
      <c r="L375" s="76"/>
      <c r="M375" s="76"/>
      <c r="N375" s="75">
        <f t="shared" ref="N375:N382" si="224">C375+D375+E375-H375-I375-J375-K375-L375-M375</f>
        <v>0</v>
      </c>
      <c r="O375" s="86"/>
      <c r="P375" s="105" t="s">
        <v>119</v>
      </c>
      <c r="Q375" s="115"/>
    </row>
    <row r="376" spans="1:17" x14ac:dyDescent="0.2">
      <c r="A376" s="68" t="s">
        <v>26</v>
      </c>
      <c r="B376" s="69" t="s">
        <v>70</v>
      </c>
      <c r="C376" s="76"/>
      <c r="D376" s="76"/>
      <c r="E376" s="76"/>
      <c r="F376" s="76"/>
      <c r="G376" s="75">
        <f>C376+D376+F376</f>
        <v>0</v>
      </c>
      <c r="H376" s="76"/>
      <c r="I376" s="76"/>
      <c r="J376" s="76"/>
      <c r="K376" s="76"/>
      <c r="L376" s="76"/>
      <c r="M376" s="76"/>
      <c r="N376" s="75">
        <f t="shared" si="224"/>
        <v>0</v>
      </c>
      <c r="O376" s="86"/>
      <c r="P376" s="105" t="s">
        <v>119</v>
      </c>
      <c r="Q376" s="115"/>
    </row>
    <row r="377" spans="1:17" x14ac:dyDescent="0.2">
      <c r="A377" s="68" t="s">
        <v>3</v>
      </c>
      <c r="B377" s="69" t="s">
        <v>71</v>
      </c>
      <c r="C377" s="76"/>
      <c r="D377" s="76"/>
      <c r="E377" s="76"/>
      <c r="F377" s="76"/>
      <c r="G377" s="75">
        <f>C377+D377+F377+E377</f>
        <v>0</v>
      </c>
      <c r="H377" s="76"/>
      <c r="I377" s="76"/>
      <c r="J377" s="76"/>
      <c r="K377" s="76"/>
      <c r="L377" s="76"/>
      <c r="M377" s="76"/>
      <c r="N377" s="75">
        <f t="shared" si="224"/>
        <v>0</v>
      </c>
      <c r="O377" s="86"/>
      <c r="P377" s="105" t="s">
        <v>119</v>
      </c>
      <c r="Q377" s="115"/>
    </row>
    <row r="378" spans="1:17" x14ac:dyDescent="0.2">
      <c r="A378" s="68" t="s">
        <v>31</v>
      </c>
      <c r="B378" s="69" t="s">
        <v>72</v>
      </c>
      <c r="C378" s="76"/>
      <c r="D378" s="76"/>
      <c r="E378" s="76"/>
      <c r="F378" s="76"/>
      <c r="G378" s="75">
        <f>C378+D378+F378+E378</f>
        <v>0</v>
      </c>
      <c r="H378" s="76"/>
      <c r="I378" s="76"/>
      <c r="J378" s="76"/>
      <c r="K378" s="76"/>
      <c r="L378" s="76"/>
      <c r="M378" s="76"/>
      <c r="N378" s="75">
        <f t="shared" si="224"/>
        <v>0</v>
      </c>
      <c r="O378" s="86"/>
      <c r="P378" s="105" t="s">
        <v>119</v>
      </c>
      <c r="Q378" s="115"/>
    </row>
    <row r="379" spans="1:17" x14ac:dyDescent="0.2">
      <c r="A379" s="68" t="s">
        <v>69</v>
      </c>
      <c r="B379" s="69" t="s">
        <v>73</v>
      </c>
      <c r="C379" s="76"/>
      <c r="D379" s="76"/>
      <c r="E379" s="76"/>
      <c r="F379" s="76"/>
      <c r="G379" s="75">
        <f t="shared" ref="G379:G383" si="225">C379+D379+F379</f>
        <v>0</v>
      </c>
      <c r="H379" s="76"/>
      <c r="I379" s="76"/>
      <c r="J379" s="76"/>
      <c r="K379" s="76"/>
      <c r="L379" s="76"/>
      <c r="M379" s="76"/>
      <c r="N379" s="75">
        <f t="shared" si="224"/>
        <v>0</v>
      </c>
      <c r="O379" s="86"/>
      <c r="P379" s="105" t="s">
        <v>119</v>
      </c>
      <c r="Q379" s="115"/>
    </row>
    <row r="380" spans="1:17" x14ac:dyDescent="0.2">
      <c r="A380" s="68" t="s">
        <v>79</v>
      </c>
      <c r="B380" s="69" t="s">
        <v>91</v>
      </c>
      <c r="C380" s="76"/>
      <c r="D380" s="76"/>
      <c r="E380" s="76"/>
      <c r="F380" s="76"/>
      <c r="G380" s="75">
        <f t="shared" si="225"/>
        <v>0</v>
      </c>
      <c r="H380" s="76"/>
      <c r="I380" s="76"/>
      <c r="J380" s="76"/>
      <c r="K380" s="76"/>
      <c r="L380" s="76"/>
      <c r="M380" s="76"/>
      <c r="N380" s="75">
        <f t="shared" si="224"/>
        <v>0</v>
      </c>
      <c r="O380" s="86"/>
      <c r="P380" s="105" t="s">
        <v>119</v>
      </c>
      <c r="Q380" s="115"/>
    </row>
    <row r="381" spans="1:17" x14ac:dyDescent="0.2">
      <c r="A381" s="68" t="s">
        <v>92</v>
      </c>
      <c r="B381" s="69" t="s">
        <v>93</v>
      </c>
      <c r="C381" s="76"/>
      <c r="D381" s="76"/>
      <c r="E381" s="76"/>
      <c r="F381" s="76"/>
      <c r="G381" s="75">
        <f t="shared" si="225"/>
        <v>0</v>
      </c>
      <c r="H381" s="76"/>
      <c r="I381" s="76"/>
      <c r="J381" s="76"/>
      <c r="K381" s="76"/>
      <c r="L381" s="76"/>
      <c r="M381" s="76"/>
      <c r="N381" s="75">
        <f t="shared" si="224"/>
        <v>0</v>
      </c>
      <c r="O381" s="86"/>
      <c r="P381" s="105" t="s">
        <v>119</v>
      </c>
      <c r="Q381" s="115"/>
    </row>
    <row r="382" spans="1:17" x14ac:dyDescent="0.2">
      <c r="A382" s="68" t="s">
        <v>95</v>
      </c>
      <c r="B382" s="69" t="s">
        <v>94</v>
      </c>
      <c r="C382" s="76"/>
      <c r="D382" s="76"/>
      <c r="E382" s="76"/>
      <c r="F382" s="76"/>
      <c r="G382" s="75">
        <f t="shared" si="225"/>
        <v>0</v>
      </c>
      <c r="H382" s="76"/>
      <c r="I382" s="76"/>
      <c r="J382" s="76"/>
      <c r="K382" s="76"/>
      <c r="L382" s="76"/>
      <c r="M382" s="76"/>
      <c r="N382" s="75">
        <f t="shared" si="224"/>
        <v>0</v>
      </c>
      <c r="O382" s="86"/>
      <c r="P382" s="105" t="s">
        <v>119</v>
      </c>
      <c r="Q382" s="115"/>
    </row>
    <row r="383" spans="1:17" x14ac:dyDescent="0.2">
      <c r="A383" s="155" t="s">
        <v>101</v>
      </c>
      <c r="B383" s="69" t="s">
        <v>102</v>
      </c>
      <c r="C383" s="76"/>
      <c r="D383" s="76"/>
      <c r="E383" s="76"/>
      <c r="F383" s="76"/>
      <c r="G383" s="75">
        <f t="shared" si="225"/>
        <v>0</v>
      </c>
      <c r="H383" s="76"/>
      <c r="I383" s="76"/>
      <c r="J383" s="76"/>
      <c r="K383" s="76"/>
      <c r="L383" s="76"/>
      <c r="M383" s="76"/>
      <c r="N383" s="75">
        <f>C383+D383+E383-H383-I383-J383-K383-L383-M383</f>
        <v>0</v>
      </c>
      <c r="O383" s="86"/>
      <c r="P383" s="105" t="s">
        <v>119</v>
      </c>
      <c r="Q383" s="115"/>
    </row>
    <row r="384" spans="1:17" x14ac:dyDescent="0.2">
      <c r="A384" s="200" t="s">
        <v>110</v>
      </c>
      <c r="B384" s="71" t="s">
        <v>111</v>
      </c>
      <c r="C384" s="76"/>
      <c r="D384" s="76"/>
      <c r="E384" s="76"/>
      <c r="F384" s="76"/>
      <c r="G384" s="75">
        <f>C384+D384+E384+F384</f>
        <v>0</v>
      </c>
      <c r="H384" s="76"/>
      <c r="I384" s="76"/>
      <c r="J384" s="76"/>
      <c r="K384" s="76"/>
      <c r="L384" s="76"/>
      <c r="M384" s="76"/>
      <c r="N384" s="75">
        <f t="shared" ref="N384:N386" si="226">C384+D384+E384-H384-I384-J384-K384-L384-M384</f>
        <v>0</v>
      </c>
      <c r="O384" s="86"/>
      <c r="P384" s="105" t="s">
        <v>119</v>
      </c>
      <c r="Q384" s="115"/>
    </row>
    <row r="385" spans="1:17" x14ac:dyDescent="0.2">
      <c r="A385" s="201" t="s">
        <v>112</v>
      </c>
      <c r="B385" s="71" t="s">
        <v>100</v>
      </c>
      <c r="C385" s="76"/>
      <c r="D385" s="76"/>
      <c r="E385" s="76"/>
      <c r="F385" s="76"/>
      <c r="G385" s="75">
        <f>C385+D385+E385+F385</f>
        <v>0</v>
      </c>
      <c r="H385" s="76"/>
      <c r="I385" s="76"/>
      <c r="J385" s="76"/>
      <c r="K385" s="76"/>
      <c r="L385" s="76"/>
      <c r="M385" s="76"/>
      <c r="N385" s="75">
        <f t="shared" si="226"/>
        <v>0</v>
      </c>
      <c r="O385" s="86"/>
      <c r="P385" s="105" t="s">
        <v>119</v>
      </c>
      <c r="Q385" s="115"/>
    </row>
    <row r="386" spans="1:17" ht="13.5" thickBot="1" x14ac:dyDescent="0.25">
      <c r="A386" s="67" t="s">
        <v>117</v>
      </c>
      <c r="B386" s="71" t="s">
        <v>118</v>
      </c>
      <c r="C386" s="83"/>
      <c r="D386" s="76"/>
      <c r="E386" s="83"/>
      <c r="F386" s="83"/>
      <c r="G386" s="195">
        <f>C386+D386+E386+F386</f>
        <v>0</v>
      </c>
      <c r="H386" s="194"/>
      <c r="I386" s="194"/>
      <c r="J386" s="83"/>
      <c r="K386" s="83"/>
      <c r="L386" s="83"/>
      <c r="M386" s="83"/>
      <c r="N386" s="195">
        <f t="shared" si="226"/>
        <v>0</v>
      </c>
      <c r="O386" s="86"/>
      <c r="P386" s="105" t="s">
        <v>119</v>
      </c>
      <c r="Q386" s="115"/>
    </row>
    <row r="387" spans="1:17" s="81" customFormat="1" ht="13.5" thickBot="1" x14ac:dyDescent="0.25">
      <c r="A387" s="277" t="s">
        <v>0</v>
      </c>
      <c r="B387" s="278"/>
      <c r="C387" s="101">
        <f t="shared" ref="C387:N387" si="227">SUM(C375:C386)</f>
        <v>0</v>
      </c>
      <c r="D387" s="101">
        <f t="shared" si="227"/>
        <v>0</v>
      </c>
      <c r="E387" s="101">
        <f t="shared" si="227"/>
        <v>0</v>
      </c>
      <c r="F387" s="101">
        <f t="shared" si="227"/>
        <v>0</v>
      </c>
      <c r="G387" s="101">
        <f t="shared" si="227"/>
        <v>0</v>
      </c>
      <c r="H387" s="101">
        <f t="shared" si="227"/>
        <v>0</v>
      </c>
      <c r="I387" s="101">
        <f t="shared" si="227"/>
        <v>0</v>
      </c>
      <c r="J387" s="101">
        <f t="shared" si="227"/>
        <v>0</v>
      </c>
      <c r="K387" s="101">
        <f t="shared" si="227"/>
        <v>0</v>
      </c>
      <c r="L387" s="101">
        <f t="shared" si="227"/>
        <v>0</v>
      </c>
      <c r="M387" s="101">
        <f t="shared" si="227"/>
        <v>0</v>
      </c>
      <c r="N387" s="101">
        <f t="shared" si="227"/>
        <v>0</v>
      </c>
      <c r="O387" s="279" t="s">
        <v>0</v>
      </c>
      <c r="P387" s="263"/>
      <c r="Q387" s="115"/>
    </row>
    <row r="388" spans="1:17" x14ac:dyDescent="0.2">
      <c r="A388" s="70" t="s">
        <v>25</v>
      </c>
      <c r="B388" s="71" t="s">
        <v>62</v>
      </c>
      <c r="C388" s="76"/>
      <c r="D388" s="76"/>
      <c r="E388" s="76"/>
      <c r="F388" s="76"/>
      <c r="G388" s="75">
        <f t="shared" ref="G388" si="228">C388+D388+F388</f>
        <v>0</v>
      </c>
      <c r="H388" s="76"/>
      <c r="I388" s="76"/>
      <c r="J388" s="76"/>
      <c r="K388" s="76"/>
      <c r="L388" s="76"/>
      <c r="M388" s="76"/>
      <c r="N388" s="75">
        <f t="shared" ref="N388:N395" si="229">C388+D388+E388-H388-I388-J388-K388-L388-M388</f>
        <v>0</v>
      </c>
      <c r="O388" s="86"/>
      <c r="P388" s="131" t="s">
        <v>120</v>
      </c>
      <c r="Q388" s="115"/>
    </row>
    <row r="389" spans="1:17" x14ac:dyDescent="0.2">
      <c r="A389" s="68" t="s">
        <v>26</v>
      </c>
      <c r="B389" s="69" t="s">
        <v>70</v>
      </c>
      <c r="C389" s="76"/>
      <c r="D389" s="76"/>
      <c r="E389" s="76"/>
      <c r="F389" s="76"/>
      <c r="G389" s="75">
        <f>C389+D389+F389</f>
        <v>0</v>
      </c>
      <c r="H389" s="76"/>
      <c r="I389" s="76"/>
      <c r="J389" s="76"/>
      <c r="K389" s="76"/>
      <c r="L389" s="76"/>
      <c r="M389" s="76"/>
      <c r="N389" s="75">
        <f t="shared" si="229"/>
        <v>0</v>
      </c>
      <c r="O389" s="86"/>
      <c r="P389" s="131" t="s">
        <v>120</v>
      </c>
      <c r="Q389" s="115"/>
    </row>
    <row r="390" spans="1:17" x14ac:dyDescent="0.2">
      <c r="A390" s="68" t="s">
        <v>3</v>
      </c>
      <c r="B390" s="69" t="s">
        <v>71</v>
      </c>
      <c r="C390" s="76"/>
      <c r="D390" s="76"/>
      <c r="E390" s="76"/>
      <c r="F390" s="76"/>
      <c r="G390" s="75">
        <f>C390+D390+F390+E390</f>
        <v>0</v>
      </c>
      <c r="H390" s="76"/>
      <c r="I390" s="76"/>
      <c r="J390" s="76"/>
      <c r="K390" s="76"/>
      <c r="L390" s="76"/>
      <c r="M390" s="76"/>
      <c r="N390" s="75">
        <f t="shared" si="229"/>
        <v>0</v>
      </c>
      <c r="O390" s="86"/>
      <c r="P390" s="131" t="s">
        <v>120</v>
      </c>
      <c r="Q390" s="115"/>
    </row>
    <row r="391" spans="1:17" x14ac:dyDescent="0.2">
      <c r="A391" s="68" t="s">
        <v>31</v>
      </c>
      <c r="B391" s="69" t="s">
        <v>72</v>
      </c>
      <c r="C391" s="76"/>
      <c r="D391" s="76"/>
      <c r="E391" s="76"/>
      <c r="F391" s="76"/>
      <c r="G391" s="75">
        <f>C391+D391+F391+E391</f>
        <v>0</v>
      </c>
      <c r="H391" s="76"/>
      <c r="I391" s="76"/>
      <c r="J391" s="76"/>
      <c r="K391" s="76"/>
      <c r="L391" s="76"/>
      <c r="M391" s="76"/>
      <c r="N391" s="75">
        <f t="shared" si="229"/>
        <v>0</v>
      </c>
      <c r="O391" s="86"/>
      <c r="P391" s="131" t="s">
        <v>120</v>
      </c>
      <c r="Q391" s="115"/>
    </row>
    <row r="392" spans="1:17" x14ac:dyDescent="0.2">
      <c r="A392" s="68" t="s">
        <v>69</v>
      </c>
      <c r="B392" s="69" t="s">
        <v>73</v>
      </c>
      <c r="C392" s="76"/>
      <c r="D392" s="76"/>
      <c r="E392" s="76"/>
      <c r="F392" s="76"/>
      <c r="G392" s="75">
        <f t="shared" ref="G392:G396" si="230">C392+D392+F392</f>
        <v>0</v>
      </c>
      <c r="H392" s="76"/>
      <c r="I392" s="76"/>
      <c r="J392" s="76"/>
      <c r="K392" s="76"/>
      <c r="L392" s="76"/>
      <c r="M392" s="76"/>
      <c r="N392" s="75">
        <f t="shared" si="229"/>
        <v>0</v>
      </c>
      <c r="O392" s="86"/>
      <c r="P392" s="131" t="s">
        <v>120</v>
      </c>
      <c r="Q392" s="115"/>
    </row>
    <row r="393" spans="1:17" x14ac:dyDescent="0.2">
      <c r="A393" s="68" t="s">
        <v>79</v>
      </c>
      <c r="B393" s="69" t="s">
        <v>91</v>
      </c>
      <c r="C393" s="76"/>
      <c r="D393" s="76"/>
      <c r="E393" s="76"/>
      <c r="F393" s="76"/>
      <c r="G393" s="75">
        <f t="shared" si="230"/>
        <v>0</v>
      </c>
      <c r="H393" s="76"/>
      <c r="I393" s="76"/>
      <c r="J393" s="76"/>
      <c r="K393" s="76"/>
      <c r="L393" s="76"/>
      <c r="M393" s="76"/>
      <c r="N393" s="75">
        <f t="shared" si="229"/>
        <v>0</v>
      </c>
      <c r="O393" s="86"/>
      <c r="P393" s="131" t="s">
        <v>120</v>
      </c>
      <c r="Q393" s="115"/>
    </row>
    <row r="394" spans="1:17" x14ac:dyDescent="0.2">
      <c r="A394" s="68" t="s">
        <v>92</v>
      </c>
      <c r="B394" s="69" t="s">
        <v>93</v>
      </c>
      <c r="C394" s="76"/>
      <c r="D394" s="76"/>
      <c r="E394" s="76"/>
      <c r="F394" s="76"/>
      <c r="G394" s="75">
        <f t="shared" si="230"/>
        <v>0</v>
      </c>
      <c r="H394" s="76"/>
      <c r="I394" s="76"/>
      <c r="J394" s="76"/>
      <c r="K394" s="76"/>
      <c r="L394" s="76"/>
      <c r="M394" s="76"/>
      <c r="N394" s="75">
        <f t="shared" si="229"/>
        <v>0</v>
      </c>
      <c r="O394" s="86"/>
      <c r="P394" s="131" t="s">
        <v>120</v>
      </c>
      <c r="Q394" s="115"/>
    </row>
    <row r="395" spans="1:17" x14ac:dyDescent="0.2">
      <c r="A395" s="68" t="s">
        <v>95</v>
      </c>
      <c r="B395" s="69" t="s">
        <v>94</v>
      </c>
      <c r="C395" s="76"/>
      <c r="D395" s="76"/>
      <c r="E395" s="76"/>
      <c r="F395" s="76"/>
      <c r="G395" s="75">
        <f t="shared" si="230"/>
        <v>0</v>
      </c>
      <c r="H395" s="76"/>
      <c r="I395" s="76"/>
      <c r="J395" s="76"/>
      <c r="K395" s="76"/>
      <c r="L395" s="76"/>
      <c r="M395" s="76"/>
      <c r="N395" s="75">
        <f t="shared" si="229"/>
        <v>0</v>
      </c>
      <c r="O395" s="86"/>
      <c r="P395" s="131" t="s">
        <v>120</v>
      </c>
      <c r="Q395" s="115"/>
    </row>
    <row r="396" spans="1:17" x14ac:dyDescent="0.2">
      <c r="A396" s="155" t="s">
        <v>101</v>
      </c>
      <c r="B396" s="69" t="s">
        <v>102</v>
      </c>
      <c r="C396" s="76"/>
      <c r="D396" s="76"/>
      <c r="E396" s="76"/>
      <c r="F396" s="76"/>
      <c r="G396" s="75">
        <f t="shared" si="230"/>
        <v>0</v>
      </c>
      <c r="H396" s="76"/>
      <c r="I396" s="76"/>
      <c r="J396" s="76"/>
      <c r="K396" s="76"/>
      <c r="L396" s="76"/>
      <c r="M396" s="76"/>
      <c r="N396" s="75">
        <f>C396+D396+E396-H396-I396-J396-K396-L396-M396</f>
        <v>0</v>
      </c>
      <c r="O396" s="86"/>
      <c r="P396" s="131" t="s">
        <v>120</v>
      </c>
      <c r="Q396" s="115"/>
    </row>
    <row r="397" spans="1:17" x14ac:dyDescent="0.2">
      <c r="A397" s="200" t="s">
        <v>110</v>
      </c>
      <c r="B397" s="71" t="s">
        <v>111</v>
      </c>
      <c r="C397" s="76"/>
      <c r="D397" s="76"/>
      <c r="E397" s="76"/>
      <c r="F397" s="76"/>
      <c r="G397" s="75">
        <f>C397+D397+E397+F397</f>
        <v>0</v>
      </c>
      <c r="H397" s="76"/>
      <c r="I397" s="76"/>
      <c r="J397" s="76"/>
      <c r="K397" s="76"/>
      <c r="L397" s="76"/>
      <c r="M397" s="76"/>
      <c r="N397" s="75">
        <f t="shared" ref="N397:N399" si="231">C397+D397+E397-H397-I397-J397-K397-L397-M397</f>
        <v>0</v>
      </c>
      <c r="O397" s="86"/>
      <c r="P397" s="131" t="s">
        <v>120</v>
      </c>
      <c r="Q397" s="115"/>
    </row>
    <row r="398" spans="1:17" x14ac:dyDescent="0.2">
      <c r="A398" s="201" t="s">
        <v>112</v>
      </c>
      <c r="B398" s="71" t="s">
        <v>100</v>
      </c>
      <c r="C398" s="76"/>
      <c r="D398" s="76"/>
      <c r="E398" s="76"/>
      <c r="F398" s="76"/>
      <c r="G398" s="75">
        <f>C398+D398+E398+F398</f>
        <v>0</v>
      </c>
      <c r="H398" s="76"/>
      <c r="I398" s="76"/>
      <c r="J398" s="76"/>
      <c r="K398" s="76"/>
      <c r="L398" s="76"/>
      <c r="M398" s="76"/>
      <c r="N398" s="75">
        <f t="shared" si="231"/>
        <v>0</v>
      </c>
      <c r="O398" s="86"/>
      <c r="P398" s="131" t="s">
        <v>120</v>
      </c>
      <c r="Q398" s="115"/>
    </row>
    <row r="399" spans="1:17" ht="13.5" thickBot="1" x14ac:dyDescent="0.25">
      <c r="A399" s="67" t="s">
        <v>117</v>
      </c>
      <c r="B399" s="71" t="s">
        <v>118</v>
      </c>
      <c r="C399" s="83"/>
      <c r="D399" s="76"/>
      <c r="E399" s="83"/>
      <c r="F399" s="83"/>
      <c r="G399" s="195">
        <f>C399+D399+E399+F399</f>
        <v>0</v>
      </c>
      <c r="H399" s="194"/>
      <c r="I399" s="194"/>
      <c r="J399" s="83"/>
      <c r="K399" s="83"/>
      <c r="L399" s="83"/>
      <c r="M399" s="83"/>
      <c r="N399" s="195">
        <f t="shared" si="231"/>
        <v>0</v>
      </c>
      <c r="O399" s="86"/>
      <c r="P399" s="131" t="s">
        <v>120</v>
      </c>
      <c r="Q399" s="115"/>
    </row>
    <row r="400" spans="1:17" s="81" customFormat="1" ht="13.5" thickBot="1" x14ac:dyDescent="0.25">
      <c r="A400" s="280" t="s">
        <v>0</v>
      </c>
      <c r="B400" s="281"/>
      <c r="C400" s="132">
        <f t="shared" ref="C400:N400" si="232">SUM(C388:C399)</f>
        <v>0</v>
      </c>
      <c r="D400" s="132">
        <f t="shared" si="232"/>
        <v>0</v>
      </c>
      <c r="E400" s="132">
        <f t="shared" si="232"/>
        <v>0</v>
      </c>
      <c r="F400" s="132">
        <f t="shared" si="232"/>
        <v>0</v>
      </c>
      <c r="G400" s="132">
        <f t="shared" si="232"/>
        <v>0</v>
      </c>
      <c r="H400" s="132">
        <f t="shared" si="232"/>
        <v>0</v>
      </c>
      <c r="I400" s="132">
        <f t="shared" si="232"/>
        <v>0</v>
      </c>
      <c r="J400" s="132">
        <f t="shared" si="232"/>
        <v>0</v>
      </c>
      <c r="K400" s="132">
        <f t="shared" si="232"/>
        <v>0</v>
      </c>
      <c r="L400" s="132">
        <f t="shared" si="232"/>
        <v>0</v>
      </c>
      <c r="M400" s="132">
        <f t="shared" si="232"/>
        <v>0</v>
      </c>
      <c r="N400" s="132">
        <f t="shared" si="232"/>
        <v>0</v>
      </c>
      <c r="O400" s="247" t="s">
        <v>0</v>
      </c>
      <c r="P400" s="248"/>
      <c r="Q400" s="115"/>
    </row>
    <row r="401" spans="1:17" x14ac:dyDescent="0.2">
      <c r="A401" s="70" t="s">
        <v>25</v>
      </c>
      <c r="B401" s="71" t="s">
        <v>62</v>
      </c>
      <c r="C401" s="76"/>
      <c r="D401" s="76"/>
      <c r="E401" s="76"/>
      <c r="F401" s="76"/>
      <c r="G401" s="75">
        <f t="shared" ref="G401" si="233">C401+D401+F401</f>
        <v>0</v>
      </c>
      <c r="H401" s="76"/>
      <c r="I401" s="76"/>
      <c r="J401" s="76"/>
      <c r="K401" s="76"/>
      <c r="L401" s="76"/>
      <c r="M401" s="76"/>
      <c r="N401" s="75">
        <f t="shared" ref="N401:N408" si="234">C401+D401+E401-H401-I401-J401-K401-L401-M401</f>
        <v>0</v>
      </c>
      <c r="O401" s="86"/>
      <c r="P401" s="189" t="s">
        <v>121</v>
      </c>
      <c r="Q401" s="115"/>
    </row>
    <row r="402" spans="1:17" x14ac:dyDescent="0.2">
      <c r="A402" s="68" t="s">
        <v>26</v>
      </c>
      <c r="B402" s="69" t="s">
        <v>70</v>
      </c>
      <c r="C402" s="76"/>
      <c r="D402" s="76"/>
      <c r="E402" s="76"/>
      <c r="F402" s="76"/>
      <c r="G402" s="75">
        <f>C402+D402+F402</f>
        <v>0</v>
      </c>
      <c r="H402" s="76"/>
      <c r="I402" s="76"/>
      <c r="J402" s="76"/>
      <c r="K402" s="76"/>
      <c r="L402" s="76"/>
      <c r="M402" s="76"/>
      <c r="N402" s="75">
        <f t="shared" si="234"/>
        <v>0</v>
      </c>
      <c r="O402" s="86"/>
      <c r="P402" s="189" t="s">
        <v>121</v>
      </c>
      <c r="Q402" s="115"/>
    </row>
    <row r="403" spans="1:17" x14ac:dyDescent="0.2">
      <c r="A403" s="68" t="s">
        <v>3</v>
      </c>
      <c r="B403" s="69" t="s">
        <v>71</v>
      </c>
      <c r="C403" s="76"/>
      <c r="D403" s="76"/>
      <c r="E403" s="76"/>
      <c r="F403" s="76"/>
      <c r="G403" s="75">
        <f>C403+D403+F403+E403</f>
        <v>0</v>
      </c>
      <c r="H403" s="76"/>
      <c r="I403" s="76"/>
      <c r="J403" s="76"/>
      <c r="K403" s="76"/>
      <c r="L403" s="76"/>
      <c r="M403" s="76"/>
      <c r="N403" s="75">
        <f t="shared" si="234"/>
        <v>0</v>
      </c>
      <c r="O403" s="86"/>
      <c r="P403" s="189" t="s">
        <v>121</v>
      </c>
      <c r="Q403" s="115"/>
    </row>
    <row r="404" spans="1:17" x14ac:dyDescent="0.2">
      <c r="A404" s="68" t="s">
        <v>31</v>
      </c>
      <c r="B404" s="69" t="s">
        <v>72</v>
      </c>
      <c r="C404" s="76"/>
      <c r="D404" s="76"/>
      <c r="E404" s="76"/>
      <c r="F404" s="76"/>
      <c r="G404" s="75">
        <f>C404+D404+F404+E404</f>
        <v>0</v>
      </c>
      <c r="H404" s="76"/>
      <c r="I404" s="76"/>
      <c r="J404" s="76"/>
      <c r="K404" s="76"/>
      <c r="L404" s="76"/>
      <c r="M404" s="76"/>
      <c r="N404" s="75">
        <f t="shared" si="234"/>
        <v>0</v>
      </c>
      <c r="O404" s="86"/>
      <c r="P404" s="189" t="s">
        <v>121</v>
      </c>
      <c r="Q404" s="115"/>
    </row>
    <row r="405" spans="1:17" x14ac:dyDescent="0.2">
      <c r="A405" s="68" t="s">
        <v>69</v>
      </c>
      <c r="B405" s="69" t="s">
        <v>73</v>
      </c>
      <c r="C405" s="76"/>
      <c r="D405" s="76"/>
      <c r="E405" s="76"/>
      <c r="F405" s="76"/>
      <c r="G405" s="75">
        <f t="shared" ref="G405:G409" si="235">C405+D405+F405</f>
        <v>0</v>
      </c>
      <c r="H405" s="76"/>
      <c r="I405" s="76"/>
      <c r="J405" s="76"/>
      <c r="K405" s="76"/>
      <c r="L405" s="76"/>
      <c r="M405" s="76"/>
      <c r="N405" s="75">
        <f t="shared" si="234"/>
        <v>0</v>
      </c>
      <c r="O405" s="86"/>
      <c r="P405" s="189" t="s">
        <v>121</v>
      </c>
      <c r="Q405" s="115"/>
    </row>
    <row r="406" spans="1:17" x14ac:dyDescent="0.2">
      <c r="A406" s="68" t="s">
        <v>79</v>
      </c>
      <c r="B406" s="69" t="s">
        <v>91</v>
      </c>
      <c r="C406" s="76"/>
      <c r="D406" s="76"/>
      <c r="E406" s="76"/>
      <c r="F406" s="76"/>
      <c r="G406" s="75">
        <f t="shared" si="235"/>
        <v>0</v>
      </c>
      <c r="H406" s="76"/>
      <c r="I406" s="76"/>
      <c r="J406" s="76"/>
      <c r="K406" s="76"/>
      <c r="L406" s="76"/>
      <c r="M406" s="76"/>
      <c r="N406" s="75">
        <f t="shared" si="234"/>
        <v>0</v>
      </c>
      <c r="O406" s="86"/>
      <c r="P406" s="189" t="s">
        <v>121</v>
      </c>
      <c r="Q406" s="115"/>
    </row>
    <row r="407" spans="1:17" x14ac:dyDescent="0.2">
      <c r="A407" s="68" t="s">
        <v>92</v>
      </c>
      <c r="B407" s="69" t="s">
        <v>93</v>
      </c>
      <c r="C407" s="76"/>
      <c r="D407" s="76"/>
      <c r="E407" s="76"/>
      <c r="F407" s="76"/>
      <c r="G407" s="75">
        <f t="shared" si="235"/>
        <v>0</v>
      </c>
      <c r="H407" s="76"/>
      <c r="I407" s="76"/>
      <c r="J407" s="76"/>
      <c r="K407" s="76"/>
      <c r="L407" s="76"/>
      <c r="M407" s="76"/>
      <c r="N407" s="75">
        <f t="shared" si="234"/>
        <v>0</v>
      </c>
      <c r="O407" s="86"/>
      <c r="P407" s="189" t="s">
        <v>121</v>
      </c>
      <c r="Q407" s="115"/>
    </row>
    <row r="408" spans="1:17" x14ac:dyDescent="0.2">
      <c r="A408" s="68" t="s">
        <v>95</v>
      </c>
      <c r="B408" s="69" t="s">
        <v>94</v>
      </c>
      <c r="C408" s="76"/>
      <c r="D408" s="76"/>
      <c r="E408" s="76"/>
      <c r="F408" s="76"/>
      <c r="G408" s="75">
        <f t="shared" si="235"/>
        <v>0</v>
      </c>
      <c r="H408" s="76"/>
      <c r="I408" s="76"/>
      <c r="J408" s="76"/>
      <c r="K408" s="76"/>
      <c r="L408" s="76"/>
      <c r="M408" s="76"/>
      <c r="N408" s="75">
        <f t="shared" si="234"/>
        <v>0</v>
      </c>
      <c r="O408" s="86"/>
      <c r="P408" s="189" t="s">
        <v>121</v>
      </c>
      <c r="Q408" s="115"/>
    </row>
    <row r="409" spans="1:17" x14ac:dyDescent="0.2">
      <c r="A409" s="155" t="s">
        <v>101</v>
      </c>
      <c r="B409" s="69" t="s">
        <v>102</v>
      </c>
      <c r="C409" s="76"/>
      <c r="D409" s="76"/>
      <c r="E409" s="76"/>
      <c r="F409" s="76"/>
      <c r="G409" s="75">
        <f t="shared" si="235"/>
        <v>0</v>
      </c>
      <c r="H409" s="76"/>
      <c r="I409" s="76"/>
      <c r="J409" s="76"/>
      <c r="K409" s="76"/>
      <c r="L409" s="76"/>
      <c r="M409" s="76"/>
      <c r="N409" s="75">
        <f>C409+D409+E409-H409-I409-J409-K409-L409-M409</f>
        <v>0</v>
      </c>
      <c r="O409" s="86"/>
      <c r="P409" s="189" t="s">
        <v>121</v>
      </c>
      <c r="Q409" s="115"/>
    </row>
    <row r="410" spans="1:17" x14ac:dyDescent="0.2">
      <c r="A410" s="200" t="s">
        <v>110</v>
      </c>
      <c r="B410" s="71" t="s">
        <v>111</v>
      </c>
      <c r="C410" s="76"/>
      <c r="D410" s="76"/>
      <c r="E410" s="76"/>
      <c r="F410" s="76"/>
      <c r="G410" s="75">
        <f>C410+D410+E410+F410</f>
        <v>0</v>
      </c>
      <c r="H410" s="76"/>
      <c r="I410" s="76"/>
      <c r="J410" s="76"/>
      <c r="K410" s="76"/>
      <c r="L410" s="76"/>
      <c r="M410" s="76"/>
      <c r="N410" s="75">
        <f t="shared" ref="N410:N412" si="236">C410+D410+E410-H410-I410-J410-K410-L410-M410</f>
        <v>0</v>
      </c>
      <c r="O410" s="86"/>
      <c r="P410" s="189" t="s">
        <v>121</v>
      </c>
      <c r="Q410" s="115"/>
    </row>
    <row r="411" spans="1:17" x14ac:dyDescent="0.2">
      <c r="A411" s="201" t="s">
        <v>112</v>
      </c>
      <c r="B411" s="71" t="s">
        <v>100</v>
      </c>
      <c r="C411" s="76"/>
      <c r="D411" s="76"/>
      <c r="E411" s="76"/>
      <c r="F411" s="76"/>
      <c r="G411" s="75">
        <f>C411+D411+E411+F411</f>
        <v>0</v>
      </c>
      <c r="H411" s="76"/>
      <c r="I411" s="76"/>
      <c r="J411" s="76"/>
      <c r="K411" s="76"/>
      <c r="L411" s="76"/>
      <c r="M411" s="76"/>
      <c r="N411" s="75">
        <f t="shared" si="236"/>
        <v>0</v>
      </c>
      <c r="O411" s="86"/>
      <c r="P411" s="189" t="s">
        <v>121</v>
      </c>
      <c r="Q411" s="115"/>
    </row>
    <row r="412" spans="1:17" ht="13.5" thickBot="1" x14ac:dyDescent="0.25">
      <c r="A412" s="67" t="s">
        <v>117</v>
      </c>
      <c r="B412" s="71" t="s">
        <v>118</v>
      </c>
      <c r="C412" s="83"/>
      <c r="D412" s="76"/>
      <c r="E412" s="83"/>
      <c r="F412" s="83"/>
      <c r="G412" s="195">
        <f>C412+D412+E412+F412</f>
        <v>0</v>
      </c>
      <c r="H412" s="194"/>
      <c r="I412" s="194"/>
      <c r="J412" s="83"/>
      <c r="K412" s="83"/>
      <c r="L412" s="83"/>
      <c r="M412" s="83"/>
      <c r="N412" s="195">
        <f t="shared" si="236"/>
        <v>0</v>
      </c>
      <c r="O412" s="86"/>
      <c r="P412" s="189" t="s">
        <v>121</v>
      </c>
      <c r="Q412" s="115"/>
    </row>
    <row r="413" spans="1:17" s="81" customFormat="1" ht="13.5" thickBot="1" x14ac:dyDescent="0.25">
      <c r="A413" s="239" t="s">
        <v>0</v>
      </c>
      <c r="B413" s="240"/>
      <c r="C413" s="93">
        <f t="shared" ref="C413:N413" si="237">SUM(C401:C412)</f>
        <v>0</v>
      </c>
      <c r="D413" s="93">
        <f t="shared" si="237"/>
        <v>0</v>
      </c>
      <c r="E413" s="93">
        <f t="shared" si="237"/>
        <v>0</v>
      </c>
      <c r="F413" s="93">
        <f t="shared" si="237"/>
        <v>0</v>
      </c>
      <c r="G413" s="93">
        <f t="shared" si="237"/>
        <v>0</v>
      </c>
      <c r="H413" s="93">
        <f t="shared" si="237"/>
        <v>0</v>
      </c>
      <c r="I413" s="93">
        <f t="shared" si="237"/>
        <v>0</v>
      </c>
      <c r="J413" s="93">
        <f t="shared" si="237"/>
        <v>0</v>
      </c>
      <c r="K413" s="93">
        <f t="shared" si="237"/>
        <v>0</v>
      </c>
      <c r="L413" s="93">
        <f t="shared" si="237"/>
        <v>0</v>
      </c>
      <c r="M413" s="93">
        <f t="shared" si="237"/>
        <v>0</v>
      </c>
      <c r="N413" s="93">
        <f t="shared" si="237"/>
        <v>0</v>
      </c>
      <c r="O413" s="241" t="s">
        <v>0</v>
      </c>
      <c r="P413" s="242"/>
      <c r="Q413" s="115"/>
    </row>
    <row r="414" spans="1:17" x14ac:dyDescent="0.2">
      <c r="A414" s="70" t="s">
        <v>25</v>
      </c>
      <c r="B414" s="71" t="s">
        <v>62</v>
      </c>
      <c r="C414" s="76"/>
      <c r="D414" s="76"/>
      <c r="E414" s="76"/>
      <c r="F414" s="76"/>
      <c r="G414" s="75">
        <f t="shared" ref="G414" si="238">C414+D414+F414</f>
        <v>0</v>
      </c>
      <c r="H414" s="76"/>
      <c r="I414" s="76"/>
      <c r="J414" s="76"/>
      <c r="K414" s="76"/>
      <c r="L414" s="76"/>
      <c r="M414" s="76"/>
      <c r="N414" s="75">
        <f t="shared" ref="N414:N421" si="239">C414+D414+E414-H414-I414-J414-K414-L414-M414</f>
        <v>0</v>
      </c>
      <c r="O414" s="86"/>
      <c r="P414" s="190" t="s">
        <v>122</v>
      </c>
      <c r="Q414" s="115"/>
    </row>
    <row r="415" spans="1:17" x14ac:dyDescent="0.2">
      <c r="A415" s="68" t="s">
        <v>26</v>
      </c>
      <c r="B415" s="69" t="s">
        <v>70</v>
      </c>
      <c r="C415" s="76"/>
      <c r="D415" s="76"/>
      <c r="E415" s="76"/>
      <c r="F415" s="76"/>
      <c r="G415" s="75">
        <f>C415+D415+F415</f>
        <v>0</v>
      </c>
      <c r="H415" s="76"/>
      <c r="I415" s="76"/>
      <c r="J415" s="76"/>
      <c r="K415" s="76"/>
      <c r="L415" s="76"/>
      <c r="M415" s="76"/>
      <c r="N415" s="75">
        <f t="shared" si="239"/>
        <v>0</v>
      </c>
      <c r="O415" s="86"/>
      <c r="P415" s="190" t="s">
        <v>122</v>
      </c>
      <c r="Q415" s="115"/>
    </row>
    <row r="416" spans="1:17" x14ac:dyDescent="0.2">
      <c r="A416" s="68" t="s">
        <v>3</v>
      </c>
      <c r="B416" s="69" t="s">
        <v>71</v>
      </c>
      <c r="C416" s="76"/>
      <c r="D416" s="76"/>
      <c r="E416" s="76"/>
      <c r="F416" s="76"/>
      <c r="G416" s="75">
        <f>C416+D416+F416+E416</f>
        <v>0</v>
      </c>
      <c r="H416" s="76"/>
      <c r="I416" s="76"/>
      <c r="J416" s="76"/>
      <c r="K416" s="76"/>
      <c r="L416" s="76"/>
      <c r="M416" s="76"/>
      <c r="N416" s="75">
        <f t="shared" si="239"/>
        <v>0</v>
      </c>
      <c r="O416" s="86"/>
      <c r="P416" s="190" t="s">
        <v>122</v>
      </c>
      <c r="Q416" s="115"/>
    </row>
    <row r="417" spans="1:17" x14ac:dyDescent="0.2">
      <c r="A417" s="68" t="s">
        <v>31</v>
      </c>
      <c r="B417" s="69" t="s">
        <v>72</v>
      </c>
      <c r="C417" s="76"/>
      <c r="D417" s="76"/>
      <c r="E417" s="76"/>
      <c r="F417" s="76"/>
      <c r="G417" s="75">
        <f>C417+D417+F417+E417</f>
        <v>0</v>
      </c>
      <c r="H417" s="76"/>
      <c r="I417" s="76"/>
      <c r="J417" s="76"/>
      <c r="K417" s="76"/>
      <c r="L417" s="76"/>
      <c r="M417" s="76"/>
      <c r="N417" s="75">
        <f t="shared" si="239"/>
        <v>0</v>
      </c>
      <c r="O417" s="86"/>
      <c r="P417" s="190" t="s">
        <v>122</v>
      </c>
      <c r="Q417" s="115"/>
    </row>
    <row r="418" spans="1:17" x14ac:dyDescent="0.2">
      <c r="A418" s="68" t="s">
        <v>69</v>
      </c>
      <c r="B418" s="69" t="s">
        <v>73</v>
      </c>
      <c r="C418" s="76"/>
      <c r="D418" s="76"/>
      <c r="E418" s="76"/>
      <c r="F418" s="76"/>
      <c r="G418" s="75">
        <f t="shared" ref="G418:G422" si="240">C418+D418+F418</f>
        <v>0</v>
      </c>
      <c r="H418" s="76"/>
      <c r="I418" s="76"/>
      <c r="J418" s="76"/>
      <c r="K418" s="76"/>
      <c r="L418" s="76"/>
      <c r="M418" s="76"/>
      <c r="N418" s="75">
        <f t="shared" si="239"/>
        <v>0</v>
      </c>
      <c r="O418" s="86"/>
      <c r="P418" s="190" t="s">
        <v>122</v>
      </c>
      <c r="Q418" s="115"/>
    </row>
    <row r="419" spans="1:17" x14ac:dyDescent="0.2">
      <c r="A419" s="68" t="s">
        <v>79</v>
      </c>
      <c r="B419" s="69" t="s">
        <v>91</v>
      </c>
      <c r="C419" s="76"/>
      <c r="D419" s="76"/>
      <c r="E419" s="76"/>
      <c r="F419" s="76"/>
      <c r="G419" s="75">
        <f t="shared" si="240"/>
        <v>0</v>
      </c>
      <c r="H419" s="76"/>
      <c r="I419" s="76"/>
      <c r="J419" s="76"/>
      <c r="K419" s="76"/>
      <c r="L419" s="76"/>
      <c r="M419" s="76"/>
      <c r="N419" s="75">
        <f t="shared" si="239"/>
        <v>0</v>
      </c>
      <c r="O419" s="86"/>
      <c r="P419" s="190" t="s">
        <v>122</v>
      </c>
      <c r="Q419" s="115"/>
    </row>
    <row r="420" spans="1:17" x14ac:dyDescent="0.2">
      <c r="A420" s="68" t="s">
        <v>92</v>
      </c>
      <c r="B420" s="69" t="s">
        <v>93</v>
      </c>
      <c r="C420" s="76"/>
      <c r="D420" s="76"/>
      <c r="E420" s="76"/>
      <c r="F420" s="76"/>
      <c r="G420" s="75">
        <f t="shared" si="240"/>
        <v>0</v>
      </c>
      <c r="H420" s="76"/>
      <c r="I420" s="76"/>
      <c r="J420" s="76"/>
      <c r="K420" s="76"/>
      <c r="L420" s="76"/>
      <c r="M420" s="76"/>
      <c r="N420" s="75">
        <f t="shared" si="239"/>
        <v>0</v>
      </c>
      <c r="O420" s="86"/>
      <c r="P420" s="190" t="s">
        <v>122</v>
      </c>
      <c r="Q420" s="115"/>
    </row>
    <row r="421" spans="1:17" x14ac:dyDescent="0.2">
      <c r="A421" s="68" t="s">
        <v>95</v>
      </c>
      <c r="B421" s="69" t="s">
        <v>94</v>
      </c>
      <c r="C421" s="76"/>
      <c r="D421" s="76"/>
      <c r="E421" s="76"/>
      <c r="F421" s="76"/>
      <c r="G421" s="75">
        <f t="shared" si="240"/>
        <v>0</v>
      </c>
      <c r="H421" s="76"/>
      <c r="I421" s="76"/>
      <c r="J421" s="76"/>
      <c r="K421" s="76"/>
      <c r="L421" s="76"/>
      <c r="M421" s="76"/>
      <c r="N421" s="75">
        <f t="shared" si="239"/>
        <v>0</v>
      </c>
      <c r="O421" s="86"/>
      <c r="P421" s="190" t="s">
        <v>122</v>
      </c>
      <c r="Q421" s="115"/>
    </row>
    <row r="422" spans="1:17" x14ac:dyDescent="0.2">
      <c r="A422" s="155" t="s">
        <v>101</v>
      </c>
      <c r="B422" s="69" t="s">
        <v>102</v>
      </c>
      <c r="C422" s="76"/>
      <c r="D422" s="76"/>
      <c r="E422" s="76"/>
      <c r="F422" s="76"/>
      <c r="G422" s="75">
        <f t="shared" si="240"/>
        <v>0</v>
      </c>
      <c r="H422" s="76"/>
      <c r="I422" s="76"/>
      <c r="J422" s="76"/>
      <c r="K422" s="76"/>
      <c r="L422" s="76"/>
      <c r="M422" s="76"/>
      <c r="N422" s="75">
        <f>C422+D422+E422-H422-I422-J422-K422-L422-M422</f>
        <v>0</v>
      </c>
      <c r="O422" s="86"/>
      <c r="P422" s="190" t="s">
        <v>122</v>
      </c>
      <c r="Q422" s="115"/>
    </row>
    <row r="423" spans="1:17" x14ac:dyDescent="0.2">
      <c r="A423" s="200" t="s">
        <v>110</v>
      </c>
      <c r="B423" s="71" t="s">
        <v>111</v>
      </c>
      <c r="C423" s="76"/>
      <c r="D423" s="76"/>
      <c r="E423" s="76"/>
      <c r="F423" s="76"/>
      <c r="G423" s="75">
        <f>C423+D423+E423+F423</f>
        <v>0</v>
      </c>
      <c r="H423" s="76"/>
      <c r="I423" s="76"/>
      <c r="J423" s="76"/>
      <c r="K423" s="76"/>
      <c r="L423" s="76"/>
      <c r="M423" s="76"/>
      <c r="N423" s="75">
        <f t="shared" ref="N423:N425" si="241">C423+D423+E423-H423-I423-J423-K423-L423-M423</f>
        <v>0</v>
      </c>
      <c r="O423" s="86"/>
      <c r="P423" s="190" t="s">
        <v>122</v>
      </c>
      <c r="Q423" s="115"/>
    </row>
    <row r="424" spans="1:17" x14ac:dyDescent="0.2">
      <c r="A424" s="201" t="s">
        <v>112</v>
      </c>
      <c r="B424" s="71" t="s">
        <v>100</v>
      </c>
      <c r="C424" s="76"/>
      <c r="D424" s="76"/>
      <c r="E424" s="76"/>
      <c r="F424" s="76"/>
      <c r="G424" s="75">
        <f>C424+D424+E424+F424</f>
        <v>0</v>
      </c>
      <c r="H424" s="76"/>
      <c r="I424" s="76"/>
      <c r="J424" s="76"/>
      <c r="K424" s="76"/>
      <c r="L424" s="76"/>
      <c r="M424" s="76"/>
      <c r="N424" s="75">
        <f t="shared" si="241"/>
        <v>0</v>
      </c>
      <c r="O424" s="86"/>
      <c r="P424" s="190" t="s">
        <v>122</v>
      </c>
      <c r="Q424" s="115"/>
    </row>
    <row r="425" spans="1:17" ht="13.5" thickBot="1" x14ac:dyDescent="0.25">
      <c r="A425" s="67" t="s">
        <v>117</v>
      </c>
      <c r="B425" s="71" t="s">
        <v>118</v>
      </c>
      <c r="C425" s="83"/>
      <c r="D425" s="76"/>
      <c r="E425" s="83"/>
      <c r="F425" s="83"/>
      <c r="G425" s="195">
        <f>C425+D425+E425+F425</f>
        <v>0</v>
      </c>
      <c r="H425" s="194"/>
      <c r="I425" s="194"/>
      <c r="J425" s="83"/>
      <c r="K425" s="83"/>
      <c r="L425" s="83"/>
      <c r="M425" s="83"/>
      <c r="N425" s="195">
        <f t="shared" si="241"/>
        <v>0</v>
      </c>
      <c r="O425" s="86"/>
      <c r="P425" s="190" t="s">
        <v>122</v>
      </c>
      <c r="Q425" s="115"/>
    </row>
    <row r="426" spans="1:17" s="81" customFormat="1" ht="13.5" thickBot="1" x14ac:dyDescent="0.25">
      <c r="A426" s="255" t="s">
        <v>0</v>
      </c>
      <c r="B426" s="282"/>
      <c r="C426" s="130">
        <f t="shared" ref="C426:N426" si="242">SUM(C414:C425)</f>
        <v>0</v>
      </c>
      <c r="D426" s="130">
        <f t="shared" si="242"/>
        <v>0</v>
      </c>
      <c r="E426" s="130">
        <f t="shared" si="242"/>
        <v>0</v>
      </c>
      <c r="F426" s="130">
        <f t="shared" si="242"/>
        <v>0</v>
      </c>
      <c r="G426" s="130">
        <f t="shared" si="242"/>
        <v>0</v>
      </c>
      <c r="H426" s="130">
        <f t="shared" si="242"/>
        <v>0</v>
      </c>
      <c r="I426" s="130">
        <f t="shared" si="242"/>
        <v>0</v>
      </c>
      <c r="J426" s="130">
        <f t="shared" si="242"/>
        <v>0</v>
      </c>
      <c r="K426" s="130">
        <f t="shared" si="242"/>
        <v>0</v>
      </c>
      <c r="L426" s="130">
        <f t="shared" si="242"/>
        <v>0</v>
      </c>
      <c r="M426" s="130">
        <f t="shared" si="242"/>
        <v>0</v>
      </c>
      <c r="N426" s="130">
        <f t="shared" si="242"/>
        <v>0</v>
      </c>
      <c r="O426" s="257" t="s">
        <v>0</v>
      </c>
      <c r="P426" s="258"/>
      <c r="Q426" s="116"/>
    </row>
    <row r="427" spans="1:17" s="120" customFormat="1" ht="13.5" thickBot="1" x14ac:dyDescent="0.25">
      <c r="A427" s="264" t="s">
        <v>88</v>
      </c>
      <c r="B427" s="265"/>
      <c r="C427" s="135">
        <f t="shared" ref="C427:N427" si="243">C426+C413+C400+C387</f>
        <v>0</v>
      </c>
      <c r="D427" s="135">
        <f t="shared" si="243"/>
        <v>0</v>
      </c>
      <c r="E427" s="135">
        <f t="shared" si="243"/>
        <v>0</v>
      </c>
      <c r="F427" s="135">
        <f t="shared" si="243"/>
        <v>0</v>
      </c>
      <c r="G427" s="135">
        <f t="shared" si="243"/>
        <v>0</v>
      </c>
      <c r="H427" s="135">
        <f t="shared" si="243"/>
        <v>0</v>
      </c>
      <c r="I427" s="135">
        <f t="shared" si="243"/>
        <v>0</v>
      </c>
      <c r="J427" s="135">
        <f t="shared" si="243"/>
        <v>0</v>
      </c>
      <c r="K427" s="135">
        <f t="shared" si="243"/>
        <v>0</v>
      </c>
      <c r="L427" s="135">
        <f t="shared" si="243"/>
        <v>0</v>
      </c>
      <c r="M427" s="135">
        <f t="shared" si="243"/>
        <v>0</v>
      </c>
      <c r="N427" s="135">
        <f t="shared" si="243"/>
        <v>0</v>
      </c>
      <c r="O427" s="153"/>
      <c r="P427" s="124"/>
      <c r="Q427" s="119"/>
    </row>
    <row r="428" spans="1:17" s="142" customFormat="1" x14ac:dyDescent="0.2">
      <c r="A428" s="139" t="s">
        <v>8</v>
      </c>
      <c r="B428" s="145" t="s">
        <v>96</v>
      </c>
      <c r="C428" s="143">
        <v>13502</v>
      </c>
      <c r="D428" s="143"/>
      <c r="E428" s="143"/>
      <c r="F428" s="143">
        <v>5624</v>
      </c>
      <c r="G428" s="75">
        <f t="shared" ref="G428:G430" si="244">C428+D428+F428</f>
        <v>19126</v>
      </c>
      <c r="H428" s="143"/>
      <c r="I428" s="143">
        <v>2355</v>
      </c>
      <c r="J428" s="143">
        <v>-853</v>
      </c>
      <c r="K428" s="140"/>
      <c r="L428" s="140"/>
      <c r="M428" s="140"/>
      <c r="N428" s="75">
        <f t="shared" ref="N428:N430" si="245">C428+D428+E428-H428-I428-J428-K428-L428-M428</f>
        <v>12000</v>
      </c>
      <c r="O428" s="148"/>
      <c r="P428" s="149"/>
      <c r="Q428" s="141"/>
    </row>
    <row r="429" spans="1:17" s="142" customFormat="1" x14ac:dyDescent="0.2">
      <c r="A429" s="139" t="s">
        <v>27</v>
      </c>
      <c r="B429" s="145" t="s">
        <v>97</v>
      </c>
      <c r="C429" s="143">
        <v>13717</v>
      </c>
      <c r="D429" s="143"/>
      <c r="E429" s="143"/>
      <c r="F429" s="143">
        <v>5409</v>
      </c>
      <c r="G429" s="75">
        <f t="shared" si="244"/>
        <v>19126</v>
      </c>
      <c r="H429" s="143"/>
      <c r="I429" s="143">
        <v>2355</v>
      </c>
      <c r="J429" s="143">
        <v>-638</v>
      </c>
      <c r="K429" s="143"/>
      <c r="L429" s="143"/>
      <c r="M429" s="143"/>
      <c r="N429" s="75">
        <f t="shared" si="245"/>
        <v>12000</v>
      </c>
      <c r="O429" s="148"/>
      <c r="P429" s="149"/>
      <c r="Q429" s="141"/>
    </row>
    <row r="430" spans="1:17" s="142" customFormat="1" ht="13.5" thickBot="1" x14ac:dyDescent="0.25">
      <c r="A430" s="139" t="s">
        <v>6</v>
      </c>
      <c r="B430" s="145" t="s">
        <v>98</v>
      </c>
      <c r="C430" s="144">
        <v>12643.72</v>
      </c>
      <c r="D430" s="144"/>
      <c r="E430" s="144"/>
      <c r="F430" s="144">
        <v>2812</v>
      </c>
      <c r="G430" s="75">
        <f t="shared" si="244"/>
        <v>15455.72</v>
      </c>
      <c r="H430" s="144">
        <v>148.72</v>
      </c>
      <c r="I430" s="144">
        <v>1536</v>
      </c>
      <c r="J430" s="144">
        <v>-853</v>
      </c>
      <c r="K430" s="144">
        <v>2812</v>
      </c>
      <c r="L430" s="144"/>
      <c r="M430" s="144"/>
      <c r="N430" s="75">
        <f t="shared" si="245"/>
        <v>9000</v>
      </c>
      <c r="O430" s="148"/>
      <c r="P430" s="149"/>
      <c r="Q430" s="141"/>
    </row>
    <row r="431" spans="1:17" s="114" customFormat="1" ht="13.5" thickBot="1" x14ac:dyDescent="0.25">
      <c r="A431" s="232" t="s">
        <v>89</v>
      </c>
      <c r="B431" s="233"/>
      <c r="C431" s="138">
        <f>SUM(C428:C430)</f>
        <v>39862.720000000001</v>
      </c>
      <c r="D431" s="138">
        <f t="shared" ref="D431" si="246">SUM(D428:D430)</f>
        <v>0</v>
      </c>
      <c r="E431" s="138">
        <f t="shared" ref="E431" si="247">SUM(E428:E430)</f>
        <v>0</v>
      </c>
      <c r="F431" s="138">
        <f t="shared" ref="F431" si="248">SUM(F428:F430)</f>
        <v>13845</v>
      </c>
      <c r="G431" s="138">
        <f t="shared" ref="G431" si="249">SUM(G428:G430)</f>
        <v>53707.72</v>
      </c>
      <c r="H431" s="138">
        <f t="shared" ref="H431" si="250">SUM(H428:H430)</f>
        <v>148.72</v>
      </c>
      <c r="I431" s="138">
        <f t="shared" ref="I431" si="251">SUM(I428:I430)</f>
        <v>6246</v>
      </c>
      <c r="J431" s="138">
        <f t="shared" ref="J431" si="252">SUM(J428:J430)</f>
        <v>-2344</v>
      </c>
      <c r="K431" s="138">
        <f t="shared" ref="K431" si="253">SUM(K428:K430)</f>
        <v>2812</v>
      </c>
      <c r="L431" s="138">
        <f t="shared" ref="L431" si="254">SUM(L428:L430)</f>
        <v>0</v>
      </c>
      <c r="M431" s="138">
        <f t="shared" ref="M431" si="255">SUM(M428:M430)</f>
        <v>0</v>
      </c>
      <c r="N431" s="138">
        <f t="shared" ref="N431" si="256">SUM(N428:N430)</f>
        <v>33000</v>
      </c>
      <c r="O431" s="154"/>
      <c r="P431" s="113"/>
      <c r="Q431" s="117"/>
    </row>
    <row r="432" spans="1:17" s="114" customFormat="1" ht="13.5" thickBot="1" x14ac:dyDescent="0.25">
      <c r="A432" s="234" t="s">
        <v>90</v>
      </c>
      <c r="B432" s="234"/>
      <c r="C432" s="121"/>
      <c r="D432" s="121"/>
      <c r="E432" s="121"/>
      <c r="F432" s="121"/>
      <c r="G432" s="121"/>
      <c r="H432" s="127">
        <f>(H427+H431)*2</f>
        <v>297.44</v>
      </c>
      <c r="I432" s="125">
        <f>I427+I431</f>
        <v>6246</v>
      </c>
      <c r="J432" s="128">
        <f>J427+J431</f>
        <v>-2344</v>
      </c>
      <c r="K432" s="121"/>
      <c r="L432" s="121"/>
      <c r="M432" s="121"/>
      <c r="N432" s="121"/>
      <c r="O432" s="113"/>
      <c r="P432" s="113"/>
      <c r="Q432" s="123"/>
    </row>
    <row r="433" spans="1:19" ht="13.5" thickBot="1" x14ac:dyDescent="0.25"/>
    <row r="434" spans="1:19" s="66" customFormat="1" ht="13.5" thickBot="1" x14ac:dyDescent="0.25">
      <c r="A434" s="270" t="s">
        <v>141</v>
      </c>
      <c r="B434" s="271"/>
      <c r="C434" s="271"/>
      <c r="D434" s="271"/>
      <c r="E434" s="271"/>
      <c r="F434" s="271"/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2"/>
    </row>
    <row r="435" spans="1:19" s="66" customFormat="1" ht="13.5" thickBot="1" x14ac:dyDescent="0.25">
      <c r="A435" s="72" t="s">
        <v>63</v>
      </c>
      <c r="B435" s="73" t="s">
        <v>1</v>
      </c>
      <c r="C435" s="74" t="s">
        <v>55</v>
      </c>
      <c r="D435" s="74" t="s">
        <v>126</v>
      </c>
      <c r="E435" s="74" t="s">
        <v>125</v>
      </c>
      <c r="F435" s="74" t="s">
        <v>56</v>
      </c>
      <c r="G435" s="74" t="s">
        <v>67</v>
      </c>
      <c r="H435" s="74" t="s">
        <v>61</v>
      </c>
      <c r="I435" s="74" t="s">
        <v>74</v>
      </c>
      <c r="J435" s="74" t="s">
        <v>58</v>
      </c>
      <c r="K435" s="74" t="s">
        <v>59</v>
      </c>
      <c r="L435" s="74" t="s">
        <v>66</v>
      </c>
      <c r="M435" s="74" t="s">
        <v>61</v>
      </c>
      <c r="N435" s="74" t="s">
        <v>57</v>
      </c>
      <c r="O435" s="74" t="s">
        <v>60</v>
      </c>
      <c r="P435" s="74" t="s">
        <v>2</v>
      </c>
      <c r="Q435" s="79" t="s">
        <v>65</v>
      </c>
      <c r="R435" s="80" t="s">
        <v>68</v>
      </c>
      <c r="S435" s="118" t="s">
        <v>87</v>
      </c>
    </row>
    <row r="436" spans="1:19" x14ac:dyDescent="0.2">
      <c r="A436" s="70" t="s">
        <v>25</v>
      </c>
      <c r="B436" s="71" t="s">
        <v>62</v>
      </c>
      <c r="C436" s="76"/>
      <c r="D436" s="76"/>
      <c r="E436" s="76"/>
      <c r="F436" s="76"/>
      <c r="G436" s="76"/>
      <c r="H436" s="76"/>
      <c r="I436" s="75"/>
      <c r="J436" s="76"/>
      <c r="K436" s="76"/>
      <c r="L436" s="76"/>
      <c r="M436" s="76"/>
      <c r="N436" s="76"/>
      <c r="O436" s="76"/>
      <c r="P436" s="75">
        <f t="shared" ref="P436:P447" si="257">C436+F436+G436-J436-K436-L436-M436-N436-O436</f>
        <v>0</v>
      </c>
      <c r="Q436" s="86"/>
      <c r="R436" s="105" t="s">
        <v>123</v>
      </c>
      <c r="S436" s="115"/>
    </row>
    <row r="437" spans="1:19" x14ac:dyDescent="0.2">
      <c r="A437" s="68" t="s">
        <v>26</v>
      </c>
      <c r="B437" s="69" t="s">
        <v>70</v>
      </c>
      <c r="C437" s="76"/>
      <c r="D437" s="76"/>
      <c r="E437" s="76"/>
      <c r="F437" s="76"/>
      <c r="G437" s="76"/>
      <c r="H437" s="76"/>
      <c r="I437" s="75"/>
      <c r="J437" s="76"/>
      <c r="K437" s="76"/>
      <c r="L437" s="76"/>
      <c r="M437" s="76"/>
      <c r="N437" s="76"/>
      <c r="O437" s="76"/>
      <c r="P437" s="75">
        <f t="shared" si="257"/>
        <v>0</v>
      </c>
      <c r="Q437" s="86"/>
      <c r="R437" s="105" t="s">
        <v>123</v>
      </c>
      <c r="S437" s="115"/>
    </row>
    <row r="438" spans="1:19" x14ac:dyDescent="0.2">
      <c r="A438" s="68" t="s">
        <v>3</v>
      </c>
      <c r="B438" s="69" t="s">
        <v>71</v>
      </c>
      <c r="C438" s="76"/>
      <c r="D438" s="76"/>
      <c r="E438" s="76"/>
      <c r="F438" s="76"/>
      <c r="G438" s="76"/>
      <c r="H438" s="76"/>
      <c r="I438" s="75"/>
      <c r="J438" s="76"/>
      <c r="K438" s="76"/>
      <c r="L438" s="76"/>
      <c r="M438" s="76"/>
      <c r="N438" s="76"/>
      <c r="O438" s="76"/>
      <c r="P438" s="75">
        <f t="shared" si="257"/>
        <v>0</v>
      </c>
      <c r="Q438" s="86"/>
      <c r="R438" s="105" t="s">
        <v>123</v>
      </c>
      <c r="S438" s="115"/>
    </row>
    <row r="439" spans="1:19" x14ac:dyDescent="0.2">
      <c r="A439" s="68" t="s">
        <v>31</v>
      </c>
      <c r="B439" s="69" t="s">
        <v>72</v>
      </c>
      <c r="C439" s="76"/>
      <c r="D439" s="76"/>
      <c r="E439" s="76"/>
      <c r="F439" s="76"/>
      <c r="G439" s="76"/>
      <c r="H439" s="76"/>
      <c r="I439" s="75"/>
      <c r="J439" s="76"/>
      <c r="K439" s="76"/>
      <c r="L439" s="76"/>
      <c r="M439" s="76"/>
      <c r="N439" s="76"/>
      <c r="O439" s="76"/>
      <c r="P439" s="75">
        <f t="shared" si="257"/>
        <v>0</v>
      </c>
      <c r="Q439" s="86"/>
      <c r="R439" s="105" t="s">
        <v>123</v>
      </c>
      <c r="S439" s="115"/>
    </row>
    <row r="440" spans="1:19" x14ac:dyDescent="0.2">
      <c r="A440" s="68" t="s">
        <v>69</v>
      </c>
      <c r="B440" s="69" t="s">
        <v>73</v>
      </c>
      <c r="C440" s="76"/>
      <c r="D440" s="76"/>
      <c r="E440" s="76"/>
      <c r="F440" s="76"/>
      <c r="G440" s="76"/>
      <c r="H440" s="76"/>
      <c r="I440" s="75"/>
      <c r="J440" s="76"/>
      <c r="K440" s="76"/>
      <c r="L440" s="76"/>
      <c r="M440" s="76"/>
      <c r="N440" s="76"/>
      <c r="O440" s="76"/>
      <c r="P440" s="75">
        <f t="shared" si="257"/>
        <v>0</v>
      </c>
      <c r="Q440" s="86"/>
      <c r="R440" s="105" t="s">
        <v>123</v>
      </c>
      <c r="S440" s="115"/>
    </row>
    <row r="441" spans="1:19" x14ac:dyDescent="0.2">
      <c r="A441" s="68" t="s">
        <v>79</v>
      </c>
      <c r="B441" s="69" t="s">
        <v>91</v>
      </c>
      <c r="C441" s="76"/>
      <c r="D441" s="76"/>
      <c r="E441" s="76"/>
      <c r="F441" s="76"/>
      <c r="G441" s="76"/>
      <c r="H441" s="76"/>
      <c r="I441" s="75"/>
      <c r="J441" s="76"/>
      <c r="K441" s="76"/>
      <c r="L441" s="76"/>
      <c r="M441" s="76"/>
      <c r="N441" s="76"/>
      <c r="O441" s="76"/>
      <c r="P441" s="75">
        <f t="shared" si="257"/>
        <v>0</v>
      </c>
      <c r="Q441" s="86"/>
      <c r="R441" s="105" t="s">
        <v>123</v>
      </c>
      <c r="S441" s="115"/>
    </row>
    <row r="442" spans="1:19" x14ac:dyDescent="0.2">
      <c r="A442" s="68" t="s">
        <v>92</v>
      </c>
      <c r="B442" s="69" t="s">
        <v>93</v>
      </c>
      <c r="C442" s="76"/>
      <c r="D442" s="76"/>
      <c r="E442" s="76"/>
      <c r="F442" s="76"/>
      <c r="G442" s="76"/>
      <c r="H442" s="76"/>
      <c r="I442" s="75"/>
      <c r="J442" s="76"/>
      <c r="K442" s="76"/>
      <c r="L442" s="76"/>
      <c r="M442" s="76"/>
      <c r="N442" s="76"/>
      <c r="O442" s="76"/>
      <c r="P442" s="75">
        <f t="shared" si="257"/>
        <v>0</v>
      </c>
      <c r="Q442" s="86"/>
      <c r="R442" s="105" t="s">
        <v>123</v>
      </c>
      <c r="S442" s="115"/>
    </row>
    <row r="443" spans="1:19" x14ac:dyDescent="0.2">
      <c r="A443" s="68" t="s">
        <v>95</v>
      </c>
      <c r="B443" s="69" t="s">
        <v>94</v>
      </c>
      <c r="C443" s="76"/>
      <c r="D443" s="76"/>
      <c r="E443" s="76"/>
      <c r="F443" s="76"/>
      <c r="G443" s="76"/>
      <c r="H443" s="76"/>
      <c r="I443" s="75"/>
      <c r="J443" s="76"/>
      <c r="K443" s="76"/>
      <c r="L443" s="76"/>
      <c r="M443" s="76"/>
      <c r="N443" s="76"/>
      <c r="O443" s="76"/>
      <c r="P443" s="75">
        <f t="shared" si="257"/>
        <v>0</v>
      </c>
      <c r="Q443" s="86"/>
      <c r="R443" s="105" t="s">
        <v>123</v>
      </c>
      <c r="S443" s="115"/>
    </row>
    <row r="444" spans="1:19" x14ac:dyDescent="0.2">
      <c r="A444" s="68" t="s">
        <v>101</v>
      </c>
      <c r="B444" s="69" t="s">
        <v>102</v>
      </c>
      <c r="C444" s="76"/>
      <c r="D444" s="76"/>
      <c r="E444" s="76"/>
      <c r="F444" s="76"/>
      <c r="G444" s="76"/>
      <c r="H444" s="76"/>
      <c r="I444" s="75"/>
      <c r="J444" s="76"/>
      <c r="K444" s="76"/>
      <c r="L444" s="76"/>
      <c r="M444" s="76"/>
      <c r="N444" s="76"/>
      <c r="O444" s="76"/>
      <c r="P444" s="75">
        <f t="shared" si="257"/>
        <v>0</v>
      </c>
      <c r="Q444" s="86"/>
      <c r="R444" s="105" t="s">
        <v>123</v>
      </c>
      <c r="S444" s="115"/>
    </row>
    <row r="445" spans="1:19" x14ac:dyDescent="0.2">
      <c r="A445" s="68" t="s">
        <v>110</v>
      </c>
      <c r="B445" s="69" t="s">
        <v>111</v>
      </c>
      <c r="C445" s="76"/>
      <c r="D445" s="76"/>
      <c r="E445" s="76"/>
      <c r="F445" s="76"/>
      <c r="G445" s="76"/>
      <c r="H445" s="76"/>
      <c r="I445" s="75"/>
      <c r="J445" s="76"/>
      <c r="K445" s="76"/>
      <c r="L445" s="76"/>
      <c r="M445" s="76"/>
      <c r="N445" s="76"/>
      <c r="O445" s="76"/>
      <c r="P445" s="75">
        <f t="shared" si="257"/>
        <v>0</v>
      </c>
      <c r="Q445" s="86"/>
      <c r="R445" s="105" t="s">
        <v>123</v>
      </c>
      <c r="S445" s="115"/>
    </row>
    <row r="446" spans="1:19" x14ac:dyDescent="0.2">
      <c r="A446" s="68" t="s">
        <v>112</v>
      </c>
      <c r="B446" s="69" t="s">
        <v>100</v>
      </c>
      <c r="C446" s="76"/>
      <c r="D446" s="76"/>
      <c r="E446" s="76"/>
      <c r="F446" s="76"/>
      <c r="G446" s="76"/>
      <c r="H446" s="76"/>
      <c r="I446" s="75"/>
      <c r="J446" s="76"/>
      <c r="K446" s="76"/>
      <c r="L446" s="76"/>
      <c r="M446" s="76"/>
      <c r="N446" s="76"/>
      <c r="O446" s="76"/>
      <c r="P446" s="75">
        <f t="shared" si="257"/>
        <v>0</v>
      </c>
      <c r="Q446" s="86"/>
      <c r="R446" s="105" t="s">
        <v>123</v>
      </c>
      <c r="S446" s="115"/>
    </row>
    <row r="447" spans="1:19" ht="13.5" thickBot="1" x14ac:dyDescent="0.25">
      <c r="A447" s="68" t="s">
        <v>117</v>
      </c>
      <c r="B447" s="69" t="s">
        <v>118</v>
      </c>
      <c r="C447" s="83"/>
      <c r="D447" s="194"/>
      <c r="E447" s="194"/>
      <c r="F447" s="76"/>
      <c r="G447" s="83"/>
      <c r="H447" s="83"/>
      <c r="I447" s="195"/>
      <c r="J447" s="194"/>
      <c r="K447" s="194"/>
      <c r="L447" s="83"/>
      <c r="M447" s="83"/>
      <c r="N447" s="83"/>
      <c r="O447" s="83"/>
      <c r="P447" s="195">
        <f t="shared" si="257"/>
        <v>0</v>
      </c>
      <c r="Q447" s="86"/>
      <c r="R447" s="105" t="s">
        <v>123</v>
      </c>
      <c r="S447" s="115"/>
    </row>
    <row r="448" spans="1:19" s="81" customFormat="1" ht="13.5" thickBot="1" x14ac:dyDescent="0.25">
      <c r="A448" s="277" t="s">
        <v>0</v>
      </c>
      <c r="B448" s="278"/>
      <c r="C448" s="101">
        <f t="shared" ref="C448:P448" si="258">SUM(C436:C447)</f>
        <v>0</v>
      </c>
      <c r="D448" s="101">
        <f t="shared" si="258"/>
        <v>0</v>
      </c>
      <c r="E448" s="101">
        <f t="shared" si="258"/>
        <v>0</v>
      </c>
      <c r="F448" s="101">
        <f t="shared" si="258"/>
        <v>0</v>
      </c>
      <c r="G448" s="101">
        <f t="shared" si="258"/>
        <v>0</v>
      </c>
      <c r="H448" s="101">
        <f t="shared" si="258"/>
        <v>0</v>
      </c>
      <c r="I448" s="101">
        <f t="shared" si="258"/>
        <v>0</v>
      </c>
      <c r="J448" s="101">
        <f t="shared" si="258"/>
        <v>0</v>
      </c>
      <c r="K448" s="101">
        <f t="shared" si="258"/>
        <v>0</v>
      </c>
      <c r="L448" s="101">
        <f t="shared" si="258"/>
        <v>0</v>
      </c>
      <c r="M448" s="101">
        <f t="shared" si="258"/>
        <v>0</v>
      </c>
      <c r="N448" s="101">
        <f t="shared" si="258"/>
        <v>0</v>
      </c>
      <c r="O448" s="101">
        <f t="shared" si="258"/>
        <v>0</v>
      </c>
      <c r="P448" s="101">
        <f t="shared" si="258"/>
        <v>0</v>
      </c>
      <c r="Q448" s="279" t="s">
        <v>0</v>
      </c>
      <c r="R448" s="263"/>
      <c r="S448" s="115"/>
    </row>
    <row r="449" spans="1:19" x14ac:dyDescent="0.2">
      <c r="A449" s="70" t="s">
        <v>25</v>
      </c>
      <c r="B449" s="71" t="s">
        <v>62</v>
      </c>
      <c r="C449" s="76"/>
      <c r="D449" s="76"/>
      <c r="E449" s="76"/>
      <c r="F449" s="76"/>
      <c r="G449" s="76"/>
      <c r="H449" s="76"/>
      <c r="I449" s="75"/>
      <c r="J449" s="76"/>
      <c r="K449" s="76"/>
      <c r="L449" s="76"/>
      <c r="M449" s="76"/>
      <c r="N449" s="76"/>
      <c r="O449" s="76"/>
      <c r="P449" s="75">
        <f>C449+F449+G449-J449-K449-L449-M449-N449-O449+D449+E449</f>
        <v>0</v>
      </c>
      <c r="Q449" s="86"/>
      <c r="R449" s="192" t="s">
        <v>124</v>
      </c>
      <c r="S449" s="115"/>
    </row>
    <row r="450" spans="1:19" x14ac:dyDescent="0.2">
      <c r="A450" s="68" t="s">
        <v>26</v>
      </c>
      <c r="B450" s="69" t="s">
        <v>70</v>
      </c>
      <c r="C450" s="76"/>
      <c r="D450" s="76"/>
      <c r="E450" s="76"/>
      <c r="F450" s="76"/>
      <c r="G450" s="76"/>
      <c r="H450" s="76"/>
      <c r="I450" s="75"/>
      <c r="J450" s="76"/>
      <c r="K450" s="76"/>
      <c r="L450" s="76"/>
      <c r="M450" s="76"/>
      <c r="N450" s="76"/>
      <c r="O450" s="76"/>
      <c r="P450" s="75">
        <f t="shared" ref="P450:P460" si="259">C450+F450+G450-J450-K450-L450-M450-N450-O450+D450+E450</f>
        <v>0</v>
      </c>
      <c r="Q450" s="86"/>
      <c r="R450" s="192" t="s">
        <v>124</v>
      </c>
      <c r="S450" s="115"/>
    </row>
    <row r="451" spans="1:19" x14ac:dyDescent="0.2">
      <c r="A451" s="68" t="s">
        <v>3</v>
      </c>
      <c r="B451" s="69" t="s">
        <v>71</v>
      </c>
      <c r="C451" s="76"/>
      <c r="D451" s="76"/>
      <c r="E451" s="76"/>
      <c r="F451" s="76"/>
      <c r="G451" s="76"/>
      <c r="H451" s="76"/>
      <c r="I451" s="75"/>
      <c r="J451" s="76"/>
      <c r="K451" s="76"/>
      <c r="L451" s="76"/>
      <c r="M451" s="76"/>
      <c r="N451" s="76"/>
      <c r="O451" s="76"/>
      <c r="P451" s="75">
        <f t="shared" si="259"/>
        <v>0</v>
      </c>
      <c r="Q451" s="86"/>
      <c r="R451" s="192" t="s">
        <v>124</v>
      </c>
      <c r="S451" s="115"/>
    </row>
    <row r="452" spans="1:19" x14ac:dyDescent="0.2">
      <c r="A452" s="68" t="s">
        <v>31</v>
      </c>
      <c r="B452" s="69" t="s">
        <v>72</v>
      </c>
      <c r="C452" s="76"/>
      <c r="D452" s="76"/>
      <c r="E452" s="76"/>
      <c r="F452" s="76"/>
      <c r="G452" s="76"/>
      <c r="H452" s="76"/>
      <c r="I452" s="75"/>
      <c r="J452" s="76"/>
      <c r="K452" s="76"/>
      <c r="L452" s="76"/>
      <c r="M452" s="76"/>
      <c r="N452" s="76"/>
      <c r="O452" s="76"/>
      <c r="P452" s="75">
        <f t="shared" si="259"/>
        <v>0</v>
      </c>
      <c r="Q452" s="86"/>
      <c r="R452" s="192" t="s">
        <v>124</v>
      </c>
      <c r="S452" s="115"/>
    </row>
    <row r="453" spans="1:19" x14ac:dyDescent="0.2">
      <c r="A453" s="68" t="s">
        <v>69</v>
      </c>
      <c r="B453" s="69" t="s">
        <v>73</v>
      </c>
      <c r="C453" s="76"/>
      <c r="D453" s="76"/>
      <c r="E453" s="76"/>
      <c r="F453" s="76"/>
      <c r="G453" s="76"/>
      <c r="H453" s="76"/>
      <c r="I453" s="75"/>
      <c r="J453" s="76"/>
      <c r="K453" s="76"/>
      <c r="L453" s="76"/>
      <c r="M453" s="76"/>
      <c r="N453" s="76"/>
      <c r="O453" s="76"/>
      <c r="P453" s="75">
        <f t="shared" si="259"/>
        <v>0</v>
      </c>
      <c r="Q453" s="86"/>
      <c r="R453" s="192" t="s">
        <v>124</v>
      </c>
      <c r="S453" s="115"/>
    </row>
    <row r="454" spans="1:19" x14ac:dyDescent="0.2">
      <c r="A454" s="68" t="s">
        <v>79</v>
      </c>
      <c r="B454" s="69" t="s">
        <v>91</v>
      </c>
      <c r="C454" s="76"/>
      <c r="D454" s="76"/>
      <c r="E454" s="76"/>
      <c r="F454" s="76"/>
      <c r="G454" s="76"/>
      <c r="H454" s="76"/>
      <c r="I454" s="75"/>
      <c r="J454" s="76"/>
      <c r="K454" s="76"/>
      <c r="L454" s="76"/>
      <c r="M454" s="76"/>
      <c r="N454" s="76"/>
      <c r="O454" s="76"/>
      <c r="P454" s="75">
        <f t="shared" si="259"/>
        <v>0</v>
      </c>
      <c r="Q454" s="86"/>
      <c r="R454" s="192" t="s">
        <v>124</v>
      </c>
      <c r="S454" s="115"/>
    </row>
    <row r="455" spans="1:19" x14ac:dyDescent="0.2">
      <c r="A455" s="68" t="s">
        <v>92</v>
      </c>
      <c r="B455" s="69" t="s">
        <v>93</v>
      </c>
      <c r="C455" s="76"/>
      <c r="D455" s="76"/>
      <c r="E455" s="76"/>
      <c r="F455" s="76"/>
      <c r="G455" s="76"/>
      <c r="H455" s="76"/>
      <c r="I455" s="75"/>
      <c r="J455" s="76"/>
      <c r="K455" s="76"/>
      <c r="L455" s="76"/>
      <c r="M455" s="76"/>
      <c r="N455" s="76"/>
      <c r="O455" s="76"/>
      <c r="P455" s="75">
        <f t="shared" si="259"/>
        <v>0</v>
      </c>
      <c r="Q455" s="86"/>
      <c r="R455" s="192" t="s">
        <v>124</v>
      </c>
      <c r="S455" s="115"/>
    </row>
    <row r="456" spans="1:19" x14ac:dyDescent="0.2">
      <c r="A456" s="68" t="s">
        <v>95</v>
      </c>
      <c r="B456" s="69" t="s">
        <v>94</v>
      </c>
      <c r="C456" s="76"/>
      <c r="D456" s="76"/>
      <c r="E456" s="76"/>
      <c r="F456" s="76"/>
      <c r="G456" s="76"/>
      <c r="H456" s="76"/>
      <c r="I456" s="75"/>
      <c r="J456" s="76"/>
      <c r="K456" s="76"/>
      <c r="L456" s="76"/>
      <c r="M456" s="76"/>
      <c r="N456" s="76"/>
      <c r="O456" s="76"/>
      <c r="P456" s="75">
        <f t="shared" si="259"/>
        <v>0</v>
      </c>
      <c r="Q456" s="86"/>
      <c r="R456" s="192" t="s">
        <v>124</v>
      </c>
      <c r="S456" s="115"/>
    </row>
    <row r="457" spans="1:19" x14ac:dyDescent="0.2">
      <c r="A457" s="68" t="s">
        <v>101</v>
      </c>
      <c r="B457" s="69" t="s">
        <v>102</v>
      </c>
      <c r="C457" s="76"/>
      <c r="D457" s="76"/>
      <c r="E457" s="76"/>
      <c r="F457" s="76"/>
      <c r="G457" s="76"/>
      <c r="H457" s="76"/>
      <c r="I457" s="75"/>
      <c r="J457" s="76"/>
      <c r="K457" s="76"/>
      <c r="L457" s="76"/>
      <c r="M457" s="76"/>
      <c r="N457" s="76"/>
      <c r="O457" s="76"/>
      <c r="P457" s="75">
        <f t="shared" si="259"/>
        <v>0</v>
      </c>
      <c r="Q457" s="86"/>
      <c r="R457" s="192" t="s">
        <v>124</v>
      </c>
      <c r="S457" s="115"/>
    </row>
    <row r="458" spans="1:19" x14ac:dyDescent="0.2">
      <c r="A458" s="68" t="s">
        <v>110</v>
      </c>
      <c r="B458" s="69" t="s">
        <v>111</v>
      </c>
      <c r="C458" s="76"/>
      <c r="D458" s="76"/>
      <c r="E458" s="76"/>
      <c r="F458" s="76"/>
      <c r="G458" s="76"/>
      <c r="H458" s="76"/>
      <c r="I458" s="75"/>
      <c r="J458" s="76"/>
      <c r="K458" s="76"/>
      <c r="L458" s="76"/>
      <c r="M458" s="76"/>
      <c r="N458" s="76"/>
      <c r="O458" s="76"/>
      <c r="P458" s="75">
        <f t="shared" si="259"/>
        <v>0</v>
      </c>
      <c r="Q458" s="86"/>
      <c r="R458" s="192" t="s">
        <v>124</v>
      </c>
      <c r="S458" s="115"/>
    </row>
    <row r="459" spans="1:19" x14ac:dyDescent="0.2">
      <c r="A459" s="68" t="s">
        <v>112</v>
      </c>
      <c r="B459" s="69" t="s">
        <v>100</v>
      </c>
      <c r="C459" s="76"/>
      <c r="D459" s="76"/>
      <c r="E459" s="76"/>
      <c r="F459" s="76"/>
      <c r="G459" s="76"/>
      <c r="H459" s="76"/>
      <c r="I459" s="75"/>
      <c r="J459" s="76"/>
      <c r="K459" s="76"/>
      <c r="L459" s="76"/>
      <c r="M459" s="76"/>
      <c r="N459" s="76"/>
      <c r="O459" s="76"/>
      <c r="P459" s="75">
        <f t="shared" si="259"/>
        <v>0</v>
      </c>
      <c r="Q459" s="86"/>
      <c r="R459" s="192" t="s">
        <v>124</v>
      </c>
      <c r="S459" s="115"/>
    </row>
    <row r="460" spans="1:19" ht="13.5" thickBot="1" x14ac:dyDescent="0.25">
      <c r="A460" s="202" t="s">
        <v>117</v>
      </c>
      <c r="B460" s="193" t="s">
        <v>118</v>
      </c>
      <c r="C460" s="194"/>
      <c r="D460" s="194"/>
      <c r="E460" s="194"/>
      <c r="F460" s="194"/>
      <c r="G460" s="194"/>
      <c r="H460" s="194"/>
      <c r="I460" s="195"/>
      <c r="J460" s="194"/>
      <c r="K460" s="194"/>
      <c r="L460" s="194"/>
      <c r="M460" s="194"/>
      <c r="N460" s="194"/>
      <c r="O460" s="194"/>
      <c r="P460" s="195">
        <f t="shared" si="259"/>
        <v>0</v>
      </c>
      <c r="Q460" s="196"/>
      <c r="R460" s="203" t="s">
        <v>124</v>
      </c>
      <c r="S460" s="115"/>
    </row>
    <row r="461" spans="1:19" s="81" customFormat="1" ht="13.5" thickBot="1" x14ac:dyDescent="0.25">
      <c r="A461" s="277" t="s">
        <v>0</v>
      </c>
      <c r="B461" s="278"/>
      <c r="C461" s="101">
        <f t="shared" ref="C461:P461" si="260">SUM(C449:C460)</f>
        <v>0</v>
      </c>
      <c r="D461" s="101">
        <f t="shared" si="260"/>
        <v>0</v>
      </c>
      <c r="E461" s="101">
        <f t="shared" si="260"/>
        <v>0</v>
      </c>
      <c r="F461" s="101">
        <f t="shared" si="260"/>
        <v>0</v>
      </c>
      <c r="G461" s="101">
        <f t="shared" si="260"/>
        <v>0</v>
      </c>
      <c r="H461" s="101">
        <f t="shared" si="260"/>
        <v>0</v>
      </c>
      <c r="I461" s="101">
        <f t="shared" si="260"/>
        <v>0</v>
      </c>
      <c r="J461" s="101">
        <f t="shared" si="260"/>
        <v>0</v>
      </c>
      <c r="K461" s="101">
        <f t="shared" si="260"/>
        <v>0</v>
      </c>
      <c r="L461" s="101">
        <f t="shared" si="260"/>
        <v>0</v>
      </c>
      <c r="M461" s="101">
        <f t="shared" si="260"/>
        <v>0</v>
      </c>
      <c r="N461" s="101">
        <f t="shared" si="260"/>
        <v>0</v>
      </c>
      <c r="O461" s="101">
        <f t="shared" si="260"/>
        <v>0</v>
      </c>
      <c r="P461" s="101">
        <f t="shared" si="260"/>
        <v>0</v>
      </c>
      <c r="Q461" s="279" t="s">
        <v>0</v>
      </c>
      <c r="R461" s="263"/>
      <c r="S461" s="115"/>
    </row>
    <row r="462" spans="1:19" x14ac:dyDescent="0.2">
      <c r="A462" s="204" t="s">
        <v>25</v>
      </c>
      <c r="B462" s="205" t="s">
        <v>62</v>
      </c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>
        <f t="shared" ref="P462:P471" si="261">C462+F462+G462-J462-K462-L462-M462-N462-O462</f>
        <v>0</v>
      </c>
      <c r="Q462" s="88"/>
      <c r="R462" s="208" t="s">
        <v>127</v>
      </c>
      <c r="S462" s="115"/>
    </row>
    <row r="463" spans="1:19" x14ac:dyDescent="0.2">
      <c r="A463" s="206" t="s">
        <v>26</v>
      </c>
      <c r="B463" s="69" t="s">
        <v>70</v>
      </c>
      <c r="C463" s="76"/>
      <c r="D463" s="76"/>
      <c r="E463" s="76"/>
      <c r="F463" s="76"/>
      <c r="G463" s="76"/>
      <c r="H463" s="76"/>
      <c r="I463" s="75"/>
      <c r="J463" s="76"/>
      <c r="K463" s="76"/>
      <c r="L463" s="76"/>
      <c r="M463" s="76"/>
      <c r="N463" s="76"/>
      <c r="O463" s="76"/>
      <c r="P463" s="75">
        <f t="shared" si="261"/>
        <v>0</v>
      </c>
      <c r="Q463" s="86"/>
      <c r="R463" s="100" t="s">
        <v>127</v>
      </c>
      <c r="S463" s="115"/>
    </row>
    <row r="464" spans="1:19" x14ac:dyDescent="0.2">
      <c r="A464" s="206" t="s">
        <v>3</v>
      </c>
      <c r="B464" s="69" t="s">
        <v>71</v>
      </c>
      <c r="C464" s="76"/>
      <c r="D464" s="76"/>
      <c r="E464" s="76"/>
      <c r="F464" s="76"/>
      <c r="G464" s="76"/>
      <c r="H464" s="76"/>
      <c r="I464" s="75"/>
      <c r="J464" s="76"/>
      <c r="K464" s="76"/>
      <c r="L464" s="76"/>
      <c r="M464" s="76"/>
      <c r="N464" s="76"/>
      <c r="O464" s="76"/>
      <c r="P464" s="75">
        <f t="shared" si="261"/>
        <v>0</v>
      </c>
      <c r="Q464" s="87"/>
      <c r="R464" s="209" t="s">
        <v>127</v>
      </c>
      <c r="S464" s="115"/>
    </row>
    <row r="465" spans="1:21" x14ac:dyDescent="0.2">
      <c r="A465" s="206" t="s">
        <v>31</v>
      </c>
      <c r="B465" s="69" t="s">
        <v>72</v>
      </c>
      <c r="C465" s="76"/>
      <c r="D465" s="76"/>
      <c r="E465" s="76"/>
      <c r="F465" s="76"/>
      <c r="G465" s="76"/>
      <c r="H465" s="76"/>
      <c r="I465" s="75"/>
      <c r="J465" s="76"/>
      <c r="K465" s="76"/>
      <c r="L465" s="76"/>
      <c r="M465" s="76"/>
      <c r="N465" s="76"/>
      <c r="O465" s="76"/>
      <c r="P465" s="75">
        <f t="shared" si="261"/>
        <v>0</v>
      </c>
      <c r="Q465" s="86"/>
      <c r="R465" s="100" t="s">
        <v>127</v>
      </c>
      <c r="S465" s="115"/>
    </row>
    <row r="466" spans="1:21" x14ac:dyDescent="0.2">
      <c r="A466" s="206" t="s">
        <v>69</v>
      </c>
      <c r="B466" s="69" t="s">
        <v>73</v>
      </c>
      <c r="C466" s="76"/>
      <c r="D466" s="76"/>
      <c r="E466" s="76"/>
      <c r="F466" s="76"/>
      <c r="G466" s="76"/>
      <c r="H466" s="76"/>
      <c r="I466" s="75"/>
      <c r="J466" s="76"/>
      <c r="K466" s="76"/>
      <c r="L466" s="76"/>
      <c r="M466" s="76"/>
      <c r="N466" s="76"/>
      <c r="O466" s="76"/>
      <c r="P466" s="75">
        <f t="shared" si="261"/>
        <v>0</v>
      </c>
      <c r="Q466" s="87"/>
      <c r="R466" s="209" t="s">
        <v>127</v>
      </c>
      <c r="S466" s="115"/>
    </row>
    <row r="467" spans="1:21" x14ac:dyDescent="0.2">
      <c r="A467" s="206" t="s">
        <v>79</v>
      </c>
      <c r="B467" s="69" t="s">
        <v>91</v>
      </c>
      <c r="C467" s="76"/>
      <c r="D467" s="76"/>
      <c r="E467" s="76"/>
      <c r="F467" s="76"/>
      <c r="G467" s="76"/>
      <c r="H467" s="76"/>
      <c r="I467" s="75"/>
      <c r="J467" s="76"/>
      <c r="K467" s="76"/>
      <c r="L467" s="76"/>
      <c r="M467" s="76"/>
      <c r="N467" s="76"/>
      <c r="O467" s="76"/>
      <c r="P467" s="75">
        <f t="shared" si="261"/>
        <v>0</v>
      </c>
      <c r="Q467" s="86"/>
      <c r="R467" s="100" t="s">
        <v>127</v>
      </c>
      <c r="S467" s="115"/>
    </row>
    <row r="468" spans="1:21" x14ac:dyDescent="0.2">
      <c r="A468" s="206" t="s">
        <v>92</v>
      </c>
      <c r="B468" s="69" t="s">
        <v>93</v>
      </c>
      <c r="C468" s="76"/>
      <c r="D468" s="76"/>
      <c r="E468" s="76"/>
      <c r="F468" s="76"/>
      <c r="G468" s="76"/>
      <c r="H468" s="76"/>
      <c r="I468" s="75"/>
      <c r="J468" s="76"/>
      <c r="K468" s="76"/>
      <c r="L468" s="76"/>
      <c r="M468" s="76"/>
      <c r="N468" s="76"/>
      <c r="O468" s="76"/>
      <c r="P468" s="75">
        <f t="shared" si="261"/>
        <v>0</v>
      </c>
      <c r="Q468" s="87"/>
      <c r="R468" s="209" t="s">
        <v>127</v>
      </c>
      <c r="S468" s="115"/>
    </row>
    <row r="469" spans="1:21" x14ac:dyDescent="0.2">
      <c r="A469" s="206" t="s">
        <v>95</v>
      </c>
      <c r="B469" s="69" t="s">
        <v>94</v>
      </c>
      <c r="C469" s="76"/>
      <c r="D469" s="76"/>
      <c r="E469" s="76"/>
      <c r="F469" s="76"/>
      <c r="G469" s="76"/>
      <c r="H469" s="76"/>
      <c r="I469" s="75"/>
      <c r="J469" s="76"/>
      <c r="K469" s="76"/>
      <c r="L469" s="76"/>
      <c r="M469" s="76"/>
      <c r="N469" s="76"/>
      <c r="O469" s="76"/>
      <c r="P469" s="75">
        <f t="shared" si="261"/>
        <v>0</v>
      </c>
      <c r="Q469" s="86"/>
      <c r="R469" s="100" t="s">
        <v>127</v>
      </c>
      <c r="S469" s="115"/>
    </row>
    <row r="470" spans="1:21" x14ac:dyDescent="0.2">
      <c r="A470" s="206" t="s">
        <v>101</v>
      </c>
      <c r="B470" s="69" t="s">
        <v>102</v>
      </c>
      <c r="C470" s="76"/>
      <c r="D470" s="76"/>
      <c r="E470" s="76"/>
      <c r="F470" s="76"/>
      <c r="G470" s="76"/>
      <c r="H470" s="76"/>
      <c r="I470" s="75"/>
      <c r="J470" s="76"/>
      <c r="K470" s="76"/>
      <c r="L470" s="76"/>
      <c r="M470" s="76"/>
      <c r="N470" s="76"/>
      <c r="O470" s="76"/>
      <c r="P470" s="75">
        <f t="shared" si="261"/>
        <v>0</v>
      </c>
      <c r="Q470" s="85"/>
      <c r="R470" s="207" t="s">
        <v>127</v>
      </c>
      <c r="S470" s="115"/>
    </row>
    <row r="471" spans="1:21" ht="13.5" thickBot="1" x14ac:dyDescent="0.25">
      <c r="A471" s="70" t="s">
        <v>110</v>
      </c>
      <c r="B471" s="71" t="s">
        <v>111</v>
      </c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>
        <f t="shared" si="261"/>
        <v>0</v>
      </c>
      <c r="Q471" s="85"/>
      <c r="R471" s="207" t="s">
        <v>127</v>
      </c>
      <c r="S471" s="115"/>
    </row>
    <row r="472" spans="1:21" s="81" customFormat="1" ht="13.5" thickBot="1" x14ac:dyDescent="0.25">
      <c r="A472" s="277" t="s">
        <v>0</v>
      </c>
      <c r="B472" s="278"/>
      <c r="C472" s="101">
        <f t="shared" ref="C472:P472" si="262">SUM(C462:C471)</f>
        <v>0</v>
      </c>
      <c r="D472" s="101">
        <f t="shared" si="262"/>
        <v>0</v>
      </c>
      <c r="E472" s="101">
        <f t="shared" si="262"/>
        <v>0</v>
      </c>
      <c r="F472" s="101">
        <f t="shared" si="262"/>
        <v>0</v>
      </c>
      <c r="G472" s="101">
        <f t="shared" si="262"/>
        <v>0</v>
      </c>
      <c r="H472" s="101">
        <f t="shared" si="262"/>
        <v>0</v>
      </c>
      <c r="I472" s="101">
        <f t="shared" si="262"/>
        <v>0</v>
      </c>
      <c r="J472" s="101">
        <f t="shared" si="262"/>
        <v>0</v>
      </c>
      <c r="K472" s="101">
        <f t="shared" si="262"/>
        <v>0</v>
      </c>
      <c r="L472" s="101">
        <f t="shared" si="262"/>
        <v>0</v>
      </c>
      <c r="M472" s="101">
        <f t="shared" si="262"/>
        <v>0</v>
      </c>
      <c r="N472" s="101">
        <f t="shared" si="262"/>
        <v>0</v>
      </c>
      <c r="O472" s="101">
        <f t="shared" si="262"/>
        <v>0</v>
      </c>
      <c r="P472" s="101">
        <f t="shared" si="262"/>
        <v>0</v>
      </c>
      <c r="Q472" s="279" t="s">
        <v>0</v>
      </c>
      <c r="R472" s="263"/>
      <c r="S472" s="115"/>
    </row>
    <row r="473" spans="1:21" s="120" customFormat="1" ht="13.5" thickBot="1" x14ac:dyDescent="0.25">
      <c r="A473" s="264" t="s">
        <v>88</v>
      </c>
      <c r="B473" s="265"/>
      <c r="C473" s="135">
        <f t="shared" ref="C473:P473" si="263">C448+C461+C472</f>
        <v>0</v>
      </c>
      <c r="D473" s="135">
        <f t="shared" si="263"/>
        <v>0</v>
      </c>
      <c r="E473" s="135">
        <f t="shared" si="263"/>
        <v>0</v>
      </c>
      <c r="F473" s="135">
        <f t="shared" si="263"/>
        <v>0</v>
      </c>
      <c r="G473" s="135">
        <f t="shared" si="263"/>
        <v>0</v>
      </c>
      <c r="H473" s="135">
        <f t="shared" si="263"/>
        <v>0</v>
      </c>
      <c r="I473" s="135">
        <f t="shared" si="263"/>
        <v>0</v>
      </c>
      <c r="J473" s="135">
        <f t="shared" si="263"/>
        <v>0</v>
      </c>
      <c r="K473" s="135">
        <f t="shared" si="263"/>
        <v>0</v>
      </c>
      <c r="L473" s="135">
        <f t="shared" si="263"/>
        <v>0</v>
      </c>
      <c r="M473" s="135">
        <f t="shared" si="263"/>
        <v>0</v>
      </c>
      <c r="N473" s="135">
        <f t="shared" si="263"/>
        <v>0</v>
      </c>
      <c r="O473" s="135">
        <f t="shared" si="263"/>
        <v>0</v>
      </c>
      <c r="P473" s="135">
        <f t="shared" si="263"/>
        <v>0</v>
      </c>
      <c r="Q473" s="153"/>
      <c r="R473" s="124"/>
      <c r="S473" s="119"/>
    </row>
    <row r="474" spans="1:21" s="142" customFormat="1" x14ac:dyDescent="0.2">
      <c r="A474" s="139" t="s">
        <v>8</v>
      </c>
      <c r="B474" s="145" t="s">
        <v>96</v>
      </c>
      <c r="C474" s="143"/>
      <c r="D474" s="143"/>
      <c r="E474" s="143"/>
      <c r="F474" s="143"/>
      <c r="G474" s="143"/>
      <c r="H474" s="143"/>
      <c r="I474" s="75"/>
      <c r="J474" s="143"/>
      <c r="K474" s="143"/>
      <c r="L474" s="143"/>
      <c r="M474" s="140"/>
      <c r="N474" s="140"/>
      <c r="O474" s="140"/>
      <c r="P474" s="75">
        <f>C474+F474+G474-J474-K474-L474-M474-N474-O474</f>
        <v>0</v>
      </c>
      <c r="Q474" s="140"/>
      <c r="R474" s="75">
        <f>C474+H474+I474-L474-M474-N474-O474-P474-Q474</f>
        <v>0</v>
      </c>
      <c r="S474" s="148"/>
      <c r="T474" s="149"/>
      <c r="U474" s="141"/>
    </row>
    <row r="475" spans="1:21" s="142" customFormat="1" x14ac:dyDescent="0.2">
      <c r="A475" s="139" t="s">
        <v>27</v>
      </c>
      <c r="B475" s="145" t="s">
        <v>97</v>
      </c>
      <c r="C475" s="143"/>
      <c r="D475" s="143"/>
      <c r="E475" s="143"/>
      <c r="F475" s="143"/>
      <c r="G475" s="143"/>
      <c r="H475" s="143"/>
      <c r="I475" s="75"/>
      <c r="J475" s="143"/>
      <c r="K475" s="143"/>
      <c r="L475" s="143"/>
      <c r="M475" s="143"/>
      <c r="N475" s="143"/>
      <c r="O475" s="143"/>
      <c r="P475" s="75">
        <f>C475+F475+G475-J475-K475-L475-M475-N475-O475</f>
        <v>0</v>
      </c>
      <c r="Q475" s="143"/>
      <c r="R475" s="75">
        <f>C475+H475+I475-L475-M475-N475-O475-P475-Q475</f>
        <v>0</v>
      </c>
      <c r="S475" s="148"/>
      <c r="T475" s="149"/>
      <c r="U475" s="141"/>
    </row>
    <row r="476" spans="1:21" s="142" customFormat="1" ht="13.5" thickBot="1" x14ac:dyDescent="0.25">
      <c r="A476" s="139" t="s">
        <v>6</v>
      </c>
      <c r="B476" s="145" t="s">
        <v>98</v>
      </c>
      <c r="C476" s="144"/>
      <c r="D476" s="144"/>
      <c r="E476" s="144"/>
      <c r="F476" s="144"/>
      <c r="G476" s="144"/>
      <c r="H476" s="144"/>
      <c r="I476" s="75"/>
      <c r="J476" s="144"/>
      <c r="K476" s="144"/>
      <c r="L476" s="144"/>
      <c r="M476" s="144"/>
      <c r="N476" s="144"/>
      <c r="O476" s="144"/>
      <c r="P476" s="75">
        <f>C476+F476+G476-J476-K476-L476-M476-N476-O476</f>
        <v>0</v>
      </c>
      <c r="Q476" s="144"/>
      <c r="R476" s="75">
        <f>C476+H476+I476-L476-M476-N476-O476-P476-Q476</f>
        <v>0</v>
      </c>
      <c r="S476" s="148"/>
      <c r="T476" s="149"/>
      <c r="U476" s="141"/>
    </row>
    <row r="477" spans="1:21" s="114" customFormat="1" ht="13.5" thickBot="1" x14ac:dyDescent="0.25">
      <c r="A477" s="232" t="s">
        <v>89</v>
      </c>
      <c r="B477" s="233"/>
      <c r="C477" s="138">
        <f t="shared" ref="C477:P477" si="264">SUM(C474:C476)</f>
        <v>0</v>
      </c>
      <c r="D477" s="138">
        <f t="shared" si="264"/>
        <v>0</v>
      </c>
      <c r="E477" s="138">
        <f t="shared" si="264"/>
        <v>0</v>
      </c>
      <c r="F477" s="138">
        <f t="shared" si="264"/>
        <v>0</v>
      </c>
      <c r="G477" s="138">
        <f t="shared" si="264"/>
        <v>0</v>
      </c>
      <c r="H477" s="138">
        <f t="shared" si="264"/>
        <v>0</v>
      </c>
      <c r="I477" s="138">
        <f t="shared" si="264"/>
        <v>0</v>
      </c>
      <c r="J477" s="138">
        <f t="shared" si="264"/>
        <v>0</v>
      </c>
      <c r="K477" s="138">
        <f t="shared" si="264"/>
        <v>0</v>
      </c>
      <c r="L477" s="138">
        <f t="shared" si="264"/>
        <v>0</v>
      </c>
      <c r="M477" s="138">
        <f t="shared" si="264"/>
        <v>0</v>
      </c>
      <c r="N477" s="138">
        <f t="shared" si="264"/>
        <v>0</v>
      </c>
      <c r="O477" s="138">
        <f t="shared" si="264"/>
        <v>0</v>
      </c>
      <c r="P477" s="138">
        <f t="shared" si="264"/>
        <v>0</v>
      </c>
      <c r="Q477" s="154"/>
      <c r="R477" s="113"/>
      <c r="S477" s="117"/>
    </row>
    <row r="478" spans="1:21" s="114" customFormat="1" ht="13.5" thickBot="1" x14ac:dyDescent="0.25">
      <c r="A478" s="234" t="s">
        <v>90</v>
      </c>
      <c r="B478" s="234"/>
      <c r="C478" s="121"/>
      <c r="D478" s="121"/>
      <c r="E478" s="121"/>
      <c r="F478" s="121"/>
      <c r="G478" s="121"/>
      <c r="H478" s="121"/>
      <c r="I478" s="121"/>
      <c r="J478" s="127">
        <f>(J473+J477)*2</f>
        <v>0</v>
      </c>
      <c r="K478" s="125">
        <f>K473+K477</f>
        <v>0</v>
      </c>
      <c r="L478" s="128">
        <f>L473+L477</f>
        <v>0</v>
      </c>
      <c r="M478" s="121"/>
      <c r="N478" s="121"/>
      <c r="O478" s="121"/>
      <c r="P478" s="121"/>
      <c r="Q478" s="113"/>
      <c r="R478" s="113"/>
      <c r="S478" s="123"/>
    </row>
    <row r="479" spans="1:21" ht="13.5" thickBot="1" x14ac:dyDescent="0.25"/>
    <row r="480" spans="1:21" s="66" customFormat="1" ht="13.5" thickBot="1" x14ac:dyDescent="0.25">
      <c r="A480" s="270" t="s">
        <v>142</v>
      </c>
      <c r="B480" s="271"/>
      <c r="C480" s="271"/>
      <c r="D480" s="271"/>
      <c r="E480" s="271"/>
      <c r="F480" s="271"/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2"/>
    </row>
    <row r="481" spans="1:17" s="66" customFormat="1" ht="13.5" thickBot="1" x14ac:dyDescent="0.25">
      <c r="A481" s="72" t="s">
        <v>63</v>
      </c>
      <c r="B481" s="73" t="s">
        <v>1</v>
      </c>
      <c r="C481" s="74" t="s">
        <v>55</v>
      </c>
      <c r="D481" s="74" t="s">
        <v>56</v>
      </c>
      <c r="E481" s="74" t="s">
        <v>67</v>
      </c>
      <c r="F481" s="74" t="s">
        <v>61</v>
      </c>
      <c r="G481" s="74" t="s">
        <v>74</v>
      </c>
      <c r="H481" s="74" t="s">
        <v>58</v>
      </c>
      <c r="I481" s="74" t="s">
        <v>59</v>
      </c>
      <c r="J481" s="74" t="s">
        <v>66</v>
      </c>
      <c r="K481" s="74" t="s">
        <v>61</v>
      </c>
      <c r="L481" s="74" t="s">
        <v>57</v>
      </c>
      <c r="M481" s="74" t="s">
        <v>60</v>
      </c>
      <c r="N481" s="74" t="s">
        <v>2</v>
      </c>
      <c r="O481" s="79" t="s">
        <v>65</v>
      </c>
      <c r="P481" s="80" t="s">
        <v>68</v>
      </c>
      <c r="Q481" s="118" t="s">
        <v>87</v>
      </c>
    </row>
    <row r="482" spans="1:17" x14ac:dyDescent="0.2">
      <c r="A482" s="70" t="s">
        <v>25</v>
      </c>
      <c r="B482" s="71" t="s">
        <v>62</v>
      </c>
      <c r="C482" s="76"/>
      <c r="D482" s="76"/>
      <c r="E482" s="76"/>
      <c r="F482" s="76"/>
      <c r="G482" s="75">
        <f t="shared" ref="G482:G488" si="265">C482+D482+F482</f>
        <v>0</v>
      </c>
      <c r="H482" s="76"/>
      <c r="I482" s="76"/>
      <c r="J482" s="76"/>
      <c r="K482" s="76"/>
      <c r="L482" s="76"/>
      <c r="M482" s="76"/>
      <c r="N482" s="75">
        <f t="shared" ref="N482:N487" si="266">C482+D482+E482-H482-I482-J482-K482-L482-M482</f>
        <v>0</v>
      </c>
      <c r="O482" s="86"/>
      <c r="P482" s="131" t="s">
        <v>128</v>
      </c>
      <c r="Q482" s="115"/>
    </row>
    <row r="483" spans="1:17" x14ac:dyDescent="0.2">
      <c r="A483" s="68" t="s">
        <v>26</v>
      </c>
      <c r="B483" s="69" t="s">
        <v>70</v>
      </c>
      <c r="C483" s="76"/>
      <c r="D483" s="76"/>
      <c r="E483" s="76"/>
      <c r="F483" s="76"/>
      <c r="G483" s="75">
        <f t="shared" si="265"/>
        <v>0</v>
      </c>
      <c r="H483" s="76"/>
      <c r="I483" s="76"/>
      <c r="J483" s="76"/>
      <c r="K483" s="76"/>
      <c r="L483" s="76"/>
      <c r="M483" s="76"/>
      <c r="N483" s="75">
        <f t="shared" si="266"/>
        <v>0</v>
      </c>
      <c r="O483" s="86"/>
      <c r="P483" s="131" t="s">
        <v>128</v>
      </c>
      <c r="Q483" s="115"/>
    </row>
    <row r="484" spans="1:17" x14ac:dyDescent="0.2">
      <c r="A484" s="68" t="s">
        <v>3</v>
      </c>
      <c r="B484" s="69" t="s">
        <v>71</v>
      </c>
      <c r="C484" s="76"/>
      <c r="D484" s="76"/>
      <c r="E484" s="76"/>
      <c r="F484" s="76"/>
      <c r="G484" s="75">
        <f t="shared" si="265"/>
        <v>0</v>
      </c>
      <c r="H484" s="76"/>
      <c r="I484" s="76"/>
      <c r="J484" s="76"/>
      <c r="K484" s="76"/>
      <c r="L484" s="76"/>
      <c r="M484" s="76"/>
      <c r="N484" s="75">
        <f t="shared" si="266"/>
        <v>0</v>
      </c>
      <c r="O484" s="86"/>
      <c r="P484" s="131" t="s">
        <v>128</v>
      </c>
      <c r="Q484" s="115"/>
    </row>
    <row r="485" spans="1:17" x14ac:dyDescent="0.2">
      <c r="A485" s="68" t="s">
        <v>31</v>
      </c>
      <c r="B485" s="69" t="s">
        <v>72</v>
      </c>
      <c r="C485" s="76"/>
      <c r="D485" s="76"/>
      <c r="E485" s="76"/>
      <c r="F485" s="76"/>
      <c r="G485" s="75">
        <f t="shared" si="265"/>
        <v>0</v>
      </c>
      <c r="H485" s="76"/>
      <c r="I485" s="76"/>
      <c r="J485" s="76"/>
      <c r="K485" s="76"/>
      <c r="L485" s="76"/>
      <c r="M485" s="76"/>
      <c r="N485" s="75">
        <f t="shared" si="266"/>
        <v>0</v>
      </c>
      <c r="O485" s="86"/>
      <c r="P485" s="131" t="s">
        <v>128</v>
      </c>
      <c r="Q485" s="115"/>
    </row>
    <row r="486" spans="1:17" x14ac:dyDescent="0.2">
      <c r="A486" s="68" t="s">
        <v>69</v>
      </c>
      <c r="B486" s="69" t="s">
        <v>73</v>
      </c>
      <c r="C486" s="76"/>
      <c r="D486" s="76"/>
      <c r="E486" s="76"/>
      <c r="F486" s="76"/>
      <c r="G486" s="75">
        <f t="shared" si="265"/>
        <v>0</v>
      </c>
      <c r="H486" s="76"/>
      <c r="I486" s="76"/>
      <c r="J486" s="76"/>
      <c r="K486" s="76"/>
      <c r="L486" s="76"/>
      <c r="M486" s="76"/>
      <c r="N486" s="75">
        <f t="shared" si="266"/>
        <v>0</v>
      </c>
      <c r="O486" s="86"/>
      <c r="P486" s="131" t="s">
        <v>128</v>
      </c>
      <c r="Q486" s="115"/>
    </row>
    <row r="487" spans="1:17" x14ac:dyDescent="0.2">
      <c r="A487" s="68" t="s">
        <v>79</v>
      </c>
      <c r="B487" s="69" t="s">
        <v>91</v>
      </c>
      <c r="C487" s="76"/>
      <c r="D487" s="76"/>
      <c r="E487" s="76"/>
      <c r="F487" s="76"/>
      <c r="G487" s="75">
        <f t="shared" si="265"/>
        <v>0</v>
      </c>
      <c r="H487" s="76"/>
      <c r="I487" s="76"/>
      <c r="J487" s="76"/>
      <c r="K487" s="76"/>
      <c r="L487" s="76"/>
      <c r="M487" s="76"/>
      <c r="N487" s="75">
        <f t="shared" si="266"/>
        <v>0</v>
      </c>
      <c r="O487" s="86"/>
      <c r="P487" s="131" t="s">
        <v>128</v>
      </c>
      <c r="Q487" s="115"/>
    </row>
    <row r="488" spans="1:17" ht="13.5" thickBot="1" x14ac:dyDescent="0.25">
      <c r="A488" s="68" t="s">
        <v>101</v>
      </c>
      <c r="B488" s="69" t="s">
        <v>102</v>
      </c>
      <c r="C488" s="76"/>
      <c r="D488" s="76"/>
      <c r="E488" s="76"/>
      <c r="F488" s="76"/>
      <c r="G488" s="75">
        <f t="shared" si="265"/>
        <v>0</v>
      </c>
      <c r="H488" s="76"/>
      <c r="I488" s="76"/>
      <c r="J488" s="76"/>
      <c r="K488" s="76"/>
      <c r="L488" s="76"/>
      <c r="M488" s="76"/>
      <c r="N488" s="75">
        <f>C488+D488+E488-H488-I488-J488-K488-L488-M488</f>
        <v>0</v>
      </c>
      <c r="O488" s="86"/>
      <c r="P488" s="131" t="s">
        <v>128</v>
      </c>
      <c r="Q488" s="115"/>
    </row>
    <row r="489" spans="1:17" s="81" customFormat="1" ht="13.5" thickBot="1" x14ac:dyDescent="0.25">
      <c r="A489" s="280" t="s">
        <v>0</v>
      </c>
      <c r="B489" s="281"/>
      <c r="C489" s="132">
        <f t="shared" ref="C489:N489" si="267">SUM(C482:C488)</f>
        <v>0</v>
      </c>
      <c r="D489" s="132">
        <f t="shared" si="267"/>
        <v>0</v>
      </c>
      <c r="E489" s="132">
        <f t="shared" si="267"/>
        <v>0</v>
      </c>
      <c r="F489" s="132">
        <f t="shared" si="267"/>
        <v>0</v>
      </c>
      <c r="G489" s="132">
        <f t="shared" si="267"/>
        <v>0</v>
      </c>
      <c r="H489" s="132">
        <f t="shared" si="267"/>
        <v>0</v>
      </c>
      <c r="I489" s="132">
        <f t="shared" si="267"/>
        <v>0</v>
      </c>
      <c r="J489" s="132">
        <f t="shared" si="267"/>
        <v>0</v>
      </c>
      <c r="K489" s="132">
        <f t="shared" si="267"/>
        <v>0</v>
      </c>
      <c r="L489" s="132">
        <f t="shared" si="267"/>
        <v>0</v>
      </c>
      <c r="M489" s="132">
        <f t="shared" si="267"/>
        <v>0</v>
      </c>
      <c r="N489" s="132">
        <f t="shared" si="267"/>
        <v>0</v>
      </c>
      <c r="O489" s="247" t="s">
        <v>0</v>
      </c>
      <c r="P489" s="248"/>
      <c r="Q489" s="115"/>
    </row>
    <row r="490" spans="1:17" x14ac:dyDescent="0.2">
      <c r="A490" s="70" t="s">
        <v>25</v>
      </c>
      <c r="B490" s="71" t="s">
        <v>62</v>
      </c>
      <c r="C490" s="76"/>
      <c r="D490" s="76"/>
      <c r="E490" s="76"/>
      <c r="F490" s="76"/>
      <c r="G490" s="75">
        <f t="shared" ref="G490:G495" si="268">C490+D490+F490</f>
        <v>0</v>
      </c>
      <c r="H490" s="76"/>
      <c r="I490" s="76"/>
      <c r="J490" s="76"/>
      <c r="K490" s="76"/>
      <c r="L490" s="76"/>
      <c r="M490" s="76"/>
      <c r="N490" s="75">
        <f t="shared" ref="N490:N495" si="269">C490+D490+E490-H490-I490-J490-K490-L490-M490</f>
        <v>0</v>
      </c>
      <c r="O490" s="86"/>
      <c r="P490" s="108" t="s">
        <v>129</v>
      </c>
      <c r="Q490" s="115"/>
    </row>
    <row r="491" spans="1:17" x14ac:dyDescent="0.2">
      <c r="A491" s="68" t="s">
        <v>26</v>
      </c>
      <c r="B491" s="69" t="s">
        <v>70</v>
      </c>
      <c r="C491" s="76"/>
      <c r="D491" s="76"/>
      <c r="E491" s="76"/>
      <c r="F491" s="76"/>
      <c r="G491" s="75">
        <f t="shared" si="268"/>
        <v>0</v>
      </c>
      <c r="H491" s="76"/>
      <c r="I491" s="76"/>
      <c r="J491" s="76"/>
      <c r="K491" s="76"/>
      <c r="L491" s="76"/>
      <c r="M491" s="76"/>
      <c r="N491" s="75">
        <f t="shared" si="269"/>
        <v>0</v>
      </c>
      <c r="O491" s="86"/>
      <c r="P491" s="108" t="s">
        <v>129</v>
      </c>
      <c r="Q491" s="115"/>
    </row>
    <row r="492" spans="1:17" x14ac:dyDescent="0.2">
      <c r="A492" s="68" t="s">
        <v>3</v>
      </c>
      <c r="B492" s="69" t="s">
        <v>71</v>
      </c>
      <c r="C492" s="76"/>
      <c r="D492" s="76"/>
      <c r="E492" s="76"/>
      <c r="F492" s="76"/>
      <c r="G492" s="75">
        <f t="shared" si="268"/>
        <v>0</v>
      </c>
      <c r="H492" s="76"/>
      <c r="I492" s="76"/>
      <c r="J492" s="76"/>
      <c r="K492" s="76"/>
      <c r="L492" s="76"/>
      <c r="M492" s="76"/>
      <c r="N492" s="75">
        <f t="shared" si="269"/>
        <v>0</v>
      </c>
      <c r="O492" s="86"/>
      <c r="P492" s="108" t="s">
        <v>129</v>
      </c>
      <c r="Q492" s="115"/>
    </row>
    <row r="493" spans="1:17" x14ac:dyDescent="0.2">
      <c r="A493" s="68" t="s">
        <v>31</v>
      </c>
      <c r="B493" s="69" t="s">
        <v>72</v>
      </c>
      <c r="C493" s="76"/>
      <c r="D493" s="76"/>
      <c r="E493" s="76"/>
      <c r="F493" s="76"/>
      <c r="G493" s="75">
        <f t="shared" si="268"/>
        <v>0</v>
      </c>
      <c r="H493" s="76"/>
      <c r="I493" s="76"/>
      <c r="J493" s="76"/>
      <c r="K493" s="76"/>
      <c r="L493" s="76"/>
      <c r="M493" s="76"/>
      <c r="N493" s="75">
        <f t="shared" si="269"/>
        <v>0</v>
      </c>
      <c r="O493" s="86"/>
      <c r="P493" s="108" t="s">
        <v>129</v>
      </c>
      <c r="Q493" s="115"/>
    </row>
    <row r="494" spans="1:17" x14ac:dyDescent="0.2">
      <c r="A494" s="68" t="s">
        <v>69</v>
      </c>
      <c r="B494" s="69" t="s">
        <v>73</v>
      </c>
      <c r="C494" s="76"/>
      <c r="D494" s="76"/>
      <c r="E494" s="76"/>
      <c r="F494" s="76"/>
      <c r="G494" s="75">
        <f t="shared" si="268"/>
        <v>0</v>
      </c>
      <c r="H494" s="76"/>
      <c r="I494" s="76"/>
      <c r="J494" s="76"/>
      <c r="K494" s="76"/>
      <c r="L494" s="76"/>
      <c r="M494" s="76"/>
      <c r="N494" s="75">
        <f t="shared" si="269"/>
        <v>0</v>
      </c>
      <c r="O494" s="86"/>
      <c r="P494" s="108" t="s">
        <v>129</v>
      </c>
      <c r="Q494" s="115"/>
    </row>
    <row r="495" spans="1:17" ht="13.5" thickBot="1" x14ac:dyDescent="0.25">
      <c r="A495" s="68" t="s">
        <v>79</v>
      </c>
      <c r="B495" s="69" t="s">
        <v>91</v>
      </c>
      <c r="C495" s="76"/>
      <c r="D495" s="76"/>
      <c r="E495" s="76"/>
      <c r="F495" s="76"/>
      <c r="G495" s="75">
        <f t="shared" si="268"/>
        <v>0</v>
      </c>
      <c r="H495" s="76"/>
      <c r="I495" s="76"/>
      <c r="J495" s="76"/>
      <c r="K495" s="76"/>
      <c r="L495" s="76"/>
      <c r="M495" s="76"/>
      <c r="N495" s="75">
        <f t="shared" si="269"/>
        <v>0</v>
      </c>
      <c r="O495" s="86"/>
      <c r="P495" s="108" t="s">
        <v>129</v>
      </c>
      <c r="Q495" s="115"/>
    </row>
    <row r="496" spans="1:17" s="81" customFormat="1" ht="13.5" thickBot="1" x14ac:dyDescent="0.25">
      <c r="A496" s="239" t="s">
        <v>0</v>
      </c>
      <c r="B496" s="240"/>
      <c r="C496" s="93">
        <f t="shared" ref="C496:N496" si="270">SUM(C490:C495)</f>
        <v>0</v>
      </c>
      <c r="D496" s="93">
        <f t="shared" si="270"/>
        <v>0</v>
      </c>
      <c r="E496" s="93">
        <f t="shared" si="270"/>
        <v>0</v>
      </c>
      <c r="F496" s="93">
        <f t="shared" si="270"/>
        <v>0</v>
      </c>
      <c r="G496" s="93">
        <f t="shared" si="270"/>
        <v>0</v>
      </c>
      <c r="H496" s="93">
        <f t="shared" si="270"/>
        <v>0</v>
      </c>
      <c r="I496" s="93">
        <f t="shared" si="270"/>
        <v>0</v>
      </c>
      <c r="J496" s="93">
        <f t="shared" si="270"/>
        <v>0</v>
      </c>
      <c r="K496" s="93">
        <f t="shared" si="270"/>
        <v>0</v>
      </c>
      <c r="L496" s="93">
        <f t="shared" si="270"/>
        <v>0</v>
      </c>
      <c r="M496" s="93">
        <f t="shared" si="270"/>
        <v>0</v>
      </c>
      <c r="N496" s="93">
        <f t="shared" si="270"/>
        <v>0</v>
      </c>
      <c r="O496" s="241" t="s">
        <v>0</v>
      </c>
      <c r="P496" s="242"/>
      <c r="Q496" s="115"/>
    </row>
    <row r="497" spans="1:17" x14ac:dyDescent="0.2">
      <c r="A497" s="70" t="s">
        <v>25</v>
      </c>
      <c r="B497" s="71" t="s">
        <v>62</v>
      </c>
      <c r="C497" s="76"/>
      <c r="D497" s="76"/>
      <c r="E497" s="76"/>
      <c r="F497" s="76"/>
      <c r="G497" s="75">
        <f t="shared" ref="G497:G502" si="271">C497+D497+F497</f>
        <v>0</v>
      </c>
      <c r="H497" s="76"/>
      <c r="I497" s="76"/>
      <c r="J497" s="76"/>
      <c r="K497" s="76"/>
      <c r="L497" s="76"/>
      <c r="M497" s="76"/>
      <c r="N497" s="75">
        <f t="shared" ref="N497:N502" si="272">C497+D497+E497-H497-I497-J497-K497-L497-M497</f>
        <v>0</v>
      </c>
      <c r="O497" s="86"/>
      <c r="P497" s="129" t="s">
        <v>130</v>
      </c>
      <c r="Q497" s="115"/>
    </row>
    <row r="498" spans="1:17" x14ac:dyDescent="0.2">
      <c r="A498" s="68" t="s">
        <v>26</v>
      </c>
      <c r="B498" s="69" t="s">
        <v>70</v>
      </c>
      <c r="C498" s="76"/>
      <c r="D498" s="76"/>
      <c r="E498" s="76"/>
      <c r="F498" s="76"/>
      <c r="G498" s="75">
        <f t="shared" si="271"/>
        <v>0</v>
      </c>
      <c r="H498" s="76"/>
      <c r="I498" s="76"/>
      <c r="J498" s="76"/>
      <c r="K498" s="76"/>
      <c r="L498" s="76"/>
      <c r="M498" s="76"/>
      <c r="N498" s="75">
        <f t="shared" si="272"/>
        <v>0</v>
      </c>
      <c r="O498" s="86"/>
      <c r="P498" s="129" t="s">
        <v>130</v>
      </c>
      <c r="Q498" s="115"/>
    </row>
    <row r="499" spans="1:17" x14ac:dyDescent="0.2">
      <c r="A499" s="68" t="s">
        <v>3</v>
      </c>
      <c r="B499" s="69" t="s">
        <v>71</v>
      </c>
      <c r="C499" s="76"/>
      <c r="D499" s="76"/>
      <c r="E499" s="76"/>
      <c r="F499" s="76"/>
      <c r="G499" s="75">
        <f t="shared" si="271"/>
        <v>0</v>
      </c>
      <c r="H499" s="76"/>
      <c r="I499" s="76"/>
      <c r="J499" s="76"/>
      <c r="K499" s="76"/>
      <c r="L499" s="76"/>
      <c r="M499" s="76"/>
      <c r="N499" s="75">
        <f t="shared" si="272"/>
        <v>0</v>
      </c>
      <c r="O499" s="86"/>
      <c r="P499" s="129" t="s">
        <v>130</v>
      </c>
      <c r="Q499" s="115"/>
    </row>
    <row r="500" spans="1:17" x14ac:dyDescent="0.2">
      <c r="A500" s="68" t="s">
        <v>31</v>
      </c>
      <c r="B500" s="69" t="s">
        <v>72</v>
      </c>
      <c r="C500" s="76"/>
      <c r="D500" s="76"/>
      <c r="E500" s="76"/>
      <c r="F500" s="76"/>
      <c r="G500" s="75">
        <f t="shared" si="271"/>
        <v>0</v>
      </c>
      <c r="H500" s="76"/>
      <c r="I500" s="76"/>
      <c r="J500" s="76"/>
      <c r="K500" s="76"/>
      <c r="L500" s="76"/>
      <c r="M500" s="76"/>
      <c r="N500" s="75">
        <f t="shared" si="272"/>
        <v>0</v>
      </c>
      <c r="O500" s="86"/>
      <c r="P500" s="129" t="s">
        <v>130</v>
      </c>
      <c r="Q500" s="115"/>
    </row>
    <row r="501" spans="1:17" x14ac:dyDescent="0.2">
      <c r="A501" s="68" t="s">
        <v>69</v>
      </c>
      <c r="B501" s="69" t="s">
        <v>73</v>
      </c>
      <c r="C501" s="76"/>
      <c r="D501" s="76"/>
      <c r="E501" s="76"/>
      <c r="F501" s="76"/>
      <c r="G501" s="75">
        <f t="shared" si="271"/>
        <v>0</v>
      </c>
      <c r="H501" s="76"/>
      <c r="I501" s="76"/>
      <c r="J501" s="76"/>
      <c r="K501" s="76"/>
      <c r="L501" s="76"/>
      <c r="M501" s="76"/>
      <c r="N501" s="75">
        <f t="shared" si="272"/>
        <v>0</v>
      </c>
      <c r="O501" s="86"/>
      <c r="P501" s="129" t="s">
        <v>130</v>
      </c>
      <c r="Q501" s="115"/>
    </row>
    <row r="502" spans="1:17" ht="13.5" thickBot="1" x14ac:dyDescent="0.25">
      <c r="A502" s="68" t="s">
        <v>79</v>
      </c>
      <c r="B502" s="69" t="s">
        <v>91</v>
      </c>
      <c r="C502" s="76"/>
      <c r="D502" s="76"/>
      <c r="E502" s="76"/>
      <c r="F502" s="76"/>
      <c r="G502" s="75">
        <f t="shared" si="271"/>
        <v>0</v>
      </c>
      <c r="H502" s="76"/>
      <c r="I502" s="76"/>
      <c r="J502" s="76"/>
      <c r="K502" s="76"/>
      <c r="L502" s="76"/>
      <c r="M502" s="76"/>
      <c r="N502" s="75">
        <f t="shared" si="272"/>
        <v>0</v>
      </c>
      <c r="O502" s="86"/>
      <c r="P502" s="129" t="s">
        <v>130</v>
      </c>
      <c r="Q502" s="115"/>
    </row>
    <row r="503" spans="1:17" s="81" customFormat="1" ht="13.5" thickBot="1" x14ac:dyDescent="0.25">
      <c r="A503" s="255" t="s">
        <v>0</v>
      </c>
      <c r="B503" s="256"/>
      <c r="C503" s="130">
        <f t="shared" ref="C503:N503" si="273">SUM(C497:C502)</f>
        <v>0</v>
      </c>
      <c r="D503" s="130">
        <f t="shared" si="273"/>
        <v>0</v>
      </c>
      <c r="E503" s="130">
        <f t="shared" si="273"/>
        <v>0</v>
      </c>
      <c r="F503" s="130">
        <f t="shared" si="273"/>
        <v>0</v>
      </c>
      <c r="G503" s="130">
        <f t="shared" si="273"/>
        <v>0</v>
      </c>
      <c r="H503" s="130">
        <f t="shared" si="273"/>
        <v>0</v>
      </c>
      <c r="I503" s="130">
        <f t="shared" si="273"/>
        <v>0</v>
      </c>
      <c r="J503" s="130">
        <f t="shared" si="273"/>
        <v>0</v>
      </c>
      <c r="K503" s="130">
        <f t="shared" si="273"/>
        <v>0</v>
      </c>
      <c r="L503" s="130">
        <f t="shared" si="273"/>
        <v>0</v>
      </c>
      <c r="M503" s="130">
        <f t="shared" si="273"/>
        <v>0</v>
      </c>
      <c r="N503" s="130">
        <f t="shared" si="273"/>
        <v>0</v>
      </c>
      <c r="O503" s="257" t="s">
        <v>0</v>
      </c>
      <c r="P503" s="258"/>
      <c r="Q503" s="115"/>
    </row>
    <row r="504" spans="1:17" s="120" customFormat="1" ht="13.5" thickBot="1" x14ac:dyDescent="0.25">
      <c r="A504" s="264" t="s">
        <v>88</v>
      </c>
      <c r="B504" s="265"/>
      <c r="C504" s="135">
        <f t="shared" ref="C504:N504" si="274">C489+C496+C503</f>
        <v>0</v>
      </c>
      <c r="D504" s="135">
        <f t="shared" si="274"/>
        <v>0</v>
      </c>
      <c r="E504" s="135">
        <f t="shared" si="274"/>
        <v>0</v>
      </c>
      <c r="F504" s="135">
        <f t="shared" si="274"/>
        <v>0</v>
      </c>
      <c r="G504" s="135">
        <f t="shared" si="274"/>
        <v>0</v>
      </c>
      <c r="H504" s="135">
        <f>H489+H496+H503</f>
        <v>0</v>
      </c>
      <c r="I504" s="135">
        <f t="shared" si="274"/>
        <v>0</v>
      </c>
      <c r="J504" s="135">
        <f t="shared" si="274"/>
        <v>0</v>
      </c>
      <c r="K504" s="135">
        <f t="shared" si="274"/>
        <v>0</v>
      </c>
      <c r="L504" s="135">
        <f t="shared" si="274"/>
        <v>0</v>
      </c>
      <c r="M504" s="135">
        <f t="shared" si="274"/>
        <v>0</v>
      </c>
      <c r="N504" s="135">
        <f t="shared" si="274"/>
        <v>0</v>
      </c>
      <c r="O504" s="153"/>
      <c r="P504" s="124"/>
      <c r="Q504" s="119"/>
    </row>
    <row r="505" spans="1:17" s="142" customFormat="1" x14ac:dyDescent="0.2">
      <c r="A505" s="139" t="s">
        <v>8</v>
      </c>
      <c r="B505" s="145" t="s">
        <v>96</v>
      </c>
      <c r="C505" s="143"/>
      <c r="D505" s="143"/>
      <c r="E505" s="143"/>
      <c r="F505" s="143"/>
      <c r="G505" s="143"/>
      <c r="H505" s="75"/>
      <c r="I505" s="143"/>
      <c r="J505" s="143"/>
      <c r="K505" s="143"/>
      <c r="L505" s="140"/>
      <c r="M505" s="140"/>
      <c r="N505" s="211">
        <f>C505-I505-J505</f>
        <v>0</v>
      </c>
      <c r="O505" s="212"/>
      <c r="P505" s="141"/>
    </row>
    <row r="506" spans="1:17" s="142" customFormat="1" x14ac:dyDescent="0.2">
      <c r="A506" s="139" t="s">
        <v>27</v>
      </c>
      <c r="B506" s="145" t="s">
        <v>97</v>
      </c>
      <c r="C506" s="143"/>
      <c r="D506" s="143"/>
      <c r="E506" s="143"/>
      <c r="F506" s="143"/>
      <c r="G506" s="143"/>
      <c r="H506" s="75"/>
      <c r="I506" s="143"/>
      <c r="J506" s="143"/>
      <c r="K506" s="143"/>
      <c r="L506" s="143"/>
      <c r="M506" s="143"/>
      <c r="N506" s="211">
        <f>C506-I506-J506</f>
        <v>0</v>
      </c>
      <c r="O506" s="212"/>
      <c r="P506" s="141"/>
    </row>
    <row r="507" spans="1:17" s="142" customFormat="1" ht="13.5" thickBot="1" x14ac:dyDescent="0.25">
      <c r="A507" s="139" t="s">
        <v>6</v>
      </c>
      <c r="B507" s="145" t="s">
        <v>98</v>
      </c>
      <c r="C507" s="144"/>
      <c r="D507" s="144"/>
      <c r="E507" s="144"/>
      <c r="F507" s="144"/>
      <c r="G507" s="144"/>
      <c r="H507" s="75"/>
      <c r="I507" s="144"/>
      <c r="J507" s="144"/>
      <c r="K507" s="144"/>
      <c r="L507" s="144"/>
      <c r="M507" s="144"/>
      <c r="N507" s="211">
        <f>C507-I507-J507-H507-K507</f>
        <v>0</v>
      </c>
      <c r="O507" s="212"/>
      <c r="P507" s="141"/>
    </row>
    <row r="508" spans="1:17" s="114" customFormat="1" ht="13.5" thickBot="1" x14ac:dyDescent="0.25">
      <c r="A508" s="232" t="s">
        <v>89</v>
      </c>
      <c r="B508" s="233"/>
      <c r="C508" s="138">
        <f>SUM(C505:C507)</f>
        <v>0</v>
      </c>
      <c r="D508" s="138">
        <f t="shared" ref="D508" si="275">SUM(D505:D507)</f>
        <v>0</v>
      </c>
      <c r="E508" s="138">
        <f t="shared" ref="E508" si="276">SUM(E505:E507)</f>
        <v>0</v>
      </c>
      <c r="F508" s="138">
        <f t="shared" ref="F508:N508" si="277">SUM(F505:F507)</f>
        <v>0</v>
      </c>
      <c r="G508" s="138">
        <f t="shared" si="277"/>
        <v>0</v>
      </c>
      <c r="H508" s="138">
        <f t="shared" si="277"/>
        <v>0</v>
      </c>
      <c r="I508" s="138">
        <f t="shared" si="277"/>
        <v>0</v>
      </c>
      <c r="J508" s="138">
        <f t="shared" si="277"/>
        <v>0</v>
      </c>
      <c r="K508" s="138">
        <f t="shared" si="277"/>
        <v>0</v>
      </c>
      <c r="L508" s="138">
        <f t="shared" si="277"/>
        <v>0</v>
      </c>
      <c r="M508" s="138">
        <f t="shared" si="277"/>
        <v>0</v>
      </c>
      <c r="N508" s="138">
        <f t="shared" si="277"/>
        <v>0</v>
      </c>
      <c r="O508" s="154"/>
      <c r="P508" s="113"/>
      <c r="Q508" s="117"/>
    </row>
    <row r="509" spans="1:17" s="114" customFormat="1" ht="13.5" thickBot="1" x14ac:dyDescent="0.25">
      <c r="A509" s="234" t="s">
        <v>90</v>
      </c>
      <c r="B509" s="234"/>
      <c r="C509" s="121"/>
      <c r="D509" s="121"/>
      <c r="E509" s="121"/>
      <c r="F509" s="121"/>
      <c r="G509" s="121"/>
      <c r="H509" s="127">
        <f>(H504+H508)*2</f>
        <v>0</v>
      </c>
      <c r="I509" s="125">
        <f>I504+I508</f>
        <v>0</v>
      </c>
      <c r="J509" s="128">
        <f>J504+J508</f>
        <v>0</v>
      </c>
      <c r="K509" s="121"/>
      <c r="L509" s="121"/>
      <c r="M509" s="121"/>
      <c r="N509" s="121"/>
      <c r="O509" s="113"/>
      <c r="P509" s="113"/>
      <c r="Q509" s="123"/>
    </row>
    <row r="510" spans="1:17" ht="13.5" thickBot="1" x14ac:dyDescent="0.25"/>
    <row r="511" spans="1:17" s="66" customFormat="1" ht="13.5" thickBot="1" x14ac:dyDescent="0.25">
      <c r="A511" s="270" t="s">
        <v>143</v>
      </c>
      <c r="B511" s="271"/>
      <c r="C511" s="271"/>
      <c r="D511" s="271"/>
      <c r="E511" s="271"/>
      <c r="F511" s="271"/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2"/>
    </row>
    <row r="512" spans="1:17" s="66" customFormat="1" ht="13.5" thickBot="1" x14ac:dyDescent="0.25">
      <c r="A512" s="72" t="s">
        <v>63</v>
      </c>
      <c r="B512" s="73" t="s">
        <v>1</v>
      </c>
      <c r="C512" s="74" t="s">
        <v>55</v>
      </c>
      <c r="D512" s="74" t="s">
        <v>56</v>
      </c>
      <c r="E512" s="74" t="s">
        <v>67</v>
      </c>
      <c r="F512" s="74" t="s">
        <v>61</v>
      </c>
      <c r="G512" s="74" t="s">
        <v>74</v>
      </c>
      <c r="H512" s="74" t="s">
        <v>58</v>
      </c>
      <c r="I512" s="74" t="s">
        <v>59</v>
      </c>
      <c r="J512" s="74" t="s">
        <v>66</v>
      </c>
      <c r="K512" s="74" t="s">
        <v>61</v>
      </c>
      <c r="L512" s="74" t="s">
        <v>57</v>
      </c>
      <c r="M512" s="74" t="s">
        <v>60</v>
      </c>
      <c r="N512" s="74" t="s">
        <v>2</v>
      </c>
      <c r="O512" s="79" t="s">
        <v>65</v>
      </c>
      <c r="P512" s="80" t="s">
        <v>68</v>
      </c>
      <c r="Q512" s="118" t="s">
        <v>87</v>
      </c>
    </row>
    <row r="513" spans="1:17" x14ac:dyDescent="0.2">
      <c r="A513" s="70" t="s">
        <v>25</v>
      </c>
      <c r="B513" s="71" t="s">
        <v>62</v>
      </c>
      <c r="C513" s="76"/>
      <c r="D513" s="76"/>
      <c r="E513" s="76"/>
      <c r="F513" s="76"/>
      <c r="G513" s="75"/>
      <c r="H513" s="76"/>
      <c r="I513" s="76"/>
      <c r="J513" s="76"/>
      <c r="K513" s="76"/>
      <c r="L513" s="76"/>
      <c r="M513" s="76"/>
      <c r="N513" s="75">
        <f t="shared" ref="N513:N518" si="278">C513+D513+E513-H513-I513-J513-K513-L513-M513</f>
        <v>0</v>
      </c>
      <c r="O513" s="86"/>
      <c r="P513" s="105" t="s">
        <v>103</v>
      </c>
      <c r="Q513" s="115"/>
    </row>
    <row r="514" spans="1:17" x14ac:dyDescent="0.2">
      <c r="A514" s="68" t="s">
        <v>26</v>
      </c>
      <c r="B514" s="69" t="s">
        <v>70</v>
      </c>
      <c r="C514" s="76"/>
      <c r="D514" s="76"/>
      <c r="E514" s="76"/>
      <c r="F514" s="76"/>
      <c r="G514" s="75"/>
      <c r="H514" s="76"/>
      <c r="I514" s="76"/>
      <c r="J514" s="76"/>
      <c r="K514" s="76"/>
      <c r="L514" s="76"/>
      <c r="M514" s="76"/>
      <c r="N514" s="75">
        <f t="shared" si="278"/>
        <v>0</v>
      </c>
      <c r="O514" s="86"/>
      <c r="P514" s="105" t="s">
        <v>103</v>
      </c>
      <c r="Q514" s="115"/>
    </row>
    <row r="515" spans="1:17" x14ac:dyDescent="0.2">
      <c r="A515" s="68" t="s">
        <v>3</v>
      </c>
      <c r="B515" s="69" t="s">
        <v>71</v>
      </c>
      <c r="C515" s="76"/>
      <c r="D515" s="76"/>
      <c r="E515" s="76"/>
      <c r="F515" s="76"/>
      <c r="G515" s="75"/>
      <c r="H515" s="76"/>
      <c r="I515" s="76"/>
      <c r="J515" s="76"/>
      <c r="K515" s="76"/>
      <c r="L515" s="76"/>
      <c r="M515" s="76"/>
      <c r="N515" s="75">
        <f t="shared" si="278"/>
        <v>0</v>
      </c>
      <c r="O515" s="86"/>
      <c r="P515" s="105" t="s">
        <v>103</v>
      </c>
      <c r="Q515" s="115"/>
    </row>
    <row r="516" spans="1:17" x14ac:dyDescent="0.2">
      <c r="A516" s="68" t="s">
        <v>31</v>
      </c>
      <c r="B516" s="69" t="s">
        <v>72</v>
      </c>
      <c r="C516" s="76"/>
      <c r="D516" s="76"/>
      <c r="E516" s="76"/>
      <c r="F516" s="76"/>
      <c r="G516" s="75"/>
      <c r="H516" s="76"/>
      <c r="I516" s="76"/>
      <c r="J516" s="76"/>
      <c r="K516" s="76"/>
      <c r="L516" s="76"/>
      <c r="M516" s="76"/>
      <c r="N516" s="75">
        <f t="shared" si="278"/>
        <v>0</v>
      </c>
      <c r="O516" s="86"/>
      <c r="P516" s="105" t="s">
        <v>103</v>
      </c>
      <c r="Q516" s="115"/>
    </row>
    <row r="517" spans="1:17" x14ac:dyDescent="0.2">
      <c r="A517" s="68" t="s">
        <v>69</v>
      </c>
      <c r="B517" s="69" t="s">
        <v>73</v>
      </c>
      <c r="C517" s="76"/>
      <c r="D517" s="76"/>
      <c r="E517" s="76"/>
      <c r="F517" s="76"/>
      <c r="G517" s="75"/>
      <c r="H517" s="76"/>
      <c r="I517" s="76"/>
      <c r="J517" s="76"/>
      <c r="K517" s="76"/>
      <c r="L517" s="76"/>
      <c r="M517" s="76"/>
      <c r="N517" s="75">
        <f t="shared" si="278"/>
        <v>0</v>
      </c>
      <c r="O517" s="86"/>
      <c r="P517" s="105" t="s">
        <v>103</v>
      </c>
      <c r="Q517" s="115"/>
    </row>
    <row r="518" spans="1:17" ht="13.5" thickBot="1" x14ac:dyDescent="0.25">
      <c r="A518" s="68" t="s">
        <v>79</v>
      </c>
      <c r="B518" s="69" t="s">
        <v>91</v>
      </c>
      <c r="C518" s="76"/>
      <c r="D518" s="76"/>
      <c r="E518" s="76"/>
      <c r="F518" s="76"/>
      <c r="G518" s="75"/>
      <c r="H518" s="76"/>
      <c r="I518" s="76"/>
      <c r="J518" s="76"/>
      <c r="K518" s="76"/>
      <c r="L518" s="76"/>
      <c r="M518" s="76"/>
      <c r="N518" s="75">
        <f t="shared" si="278"/>
        <v>0</v>
      </c>
      <c r="O518" s="86"/>
      <c r="P518" s="105" t="s">
        <v>103</v>
      </c>
      <c r="Q518" s="115"/>
    </row>
    <row r="519" spans="1:17" s="81" customFormat="1" ht="13.5" thickBot="1" x14ac:dyDescent="0.25">
      <c r="A519" s="277" t="s">
        <v>0</v>
      </c>
      <c r="B519" s="278"/>
      <c r="C519" s="101">
        <f t="shared" ref="C519:N519" si="279">SUM(C513:C518)</f>
        <v>0</v>
      </c>
      <c r="D519" s="101">
        <f t="shared" si="279"/>
        <v>0</v>
      </c>
      <c r="E519" s="101">
        <f t="shared" si="279"/>
        <v>0</v>
      </c>
      <c r="F519" s="101">
        <f t="shared" si="279"/>
        <v>0</v>
      </c>
      <c r="G519" s="101">
        <f t="shared" si="279"/>
        <v>0</v>
      </c>
      <c r="H519" s="101">
        <f t="shared" si="279"/>
        <v>0</v>
      </c>
      <c r="I519" s="101">
        <f t="shared" si="279"/>
        <v>0</v>
      </c>
      <c r="J519" s="101">
        <f t="shared" si="279"/>
        <v>0</v>
      </c>
      <c r="K519" s="101">
        <f t="shared" si="279"/>
        <v>0</v>
      </c>
      <c r="L519" s="101">
        <f t="shared" si="279"/>
        <v>0</v>
      </c>
      <c r="M519" s="101">
        <f t="shared" si="279"/>
        <v>0</v>
      </c>
      <c r="N519" s="101">
        <f t="shared" si="279"/>
        <v>0</v>
      </c>
      <c r="O519" s="279" t="s">
        <v>0</v>
      </c>
      <c r="P519" s="263"/>
      <c r="Q519" s="115"/>
    </row>
    <row r="520" spans="1:17" x14ac:dyDescent="0.2">
      <c r="A520" s="70" t="s">
        <v>25</v>
      </c>
      <c r="B520" s="71" t="s">
        <v>62</v>
      </c>
      <c r="C520" s="76"/>
      <c r="D520" s="76"/>
      <c r="E520" s="76"/>
      <c r="F520" s="76"/>
      <c r="G520" s="75"/>
      <c r="H520" s="76"/>
      <c r="I520" s="76"/>
      <c r="J520" s="76"/>
      <c r="K520" s="76"/>
      <c r="L520" s="76"/>
      <c r="M520" s="76"/>
      <c r="N520" s="75">
        <f t="shared" ref="N520:N525" si="280">C520+D520+E520-H520-I520-J520-K520-L520-M520</f>
        <v>0</v>
      </c>
      <c r="O520" s="86"/>
      <c r="P520" s="131" t="s">
        <v>104</v>
      </c>
      <c r="Q520" s="115"/>
    </row>
    <row r="521" spans="1:17" x14ac:dyDescent="0.2">
      <c r="A521" s="68" t="s">
        <v>26</v>
      </c>
      <c r="B521" s="69" t="s">
        <v>70</v>
      </c>
      <c r="C521" s="76"/>
      <c r="D521" s="76"/>
      <c r="E521" s="76"/>
      <c r="F521" s="76"/>
      <c r="G521" s="75"/>
      <c r="H521" s="76"/>
      <c r="I521" s="76"/>
      <c r="J521" s="76"/>
      <c r="K521" s="76"/>
      <c r="L521" s="76"/>
      <c r="M521" s="76"/>
      <c r="N521" s="75">
        <f t="shared" si="280"/>
        <v>0</v>
      </c>
      <c r="O521" s="86"/>
      <c r="P521" s="131" t="s">
        <v>104</v>
      </c>
      <c r="Q521" s="115"/>
    </row>
    <row r="522" spans="1:17" x14ac:dyDescent="0.2">
      <c r="A522" s="68" t="s">
        <v>3</v>
      </c>
      <c r="B522" s="69" t="s">
        <v>71</v>
      </c>
      <c r="C522" s="76"/>
      <c r="D522" s="76"/>
      <c r="E522" s="76"/>
      <c r="F522" s="76"/>
      <c r="G522" s="75"/>
      <c r="H522" s="76"/>
      <c r="I522" s="76"/>
      <c r="J522" s="76"/>
      <c r="K522" s="76"/>
      <c r="L522" s="76"/>
      <c r="M522" s="76"/>
      <c r="N522" s="75">
        <f t="shared" si="280"/>
        <v>0</v>
      </c>
      <c r="O522" s="86"/>
      <c r="P522" s="131" t="s">
        <v>104</v>
      </c>
      <c r="Q522" s="115"/>
    </row>
    <row r="523" spans="1:17" x14ac:dyDescent="0.2">
      <c r="A523" s="68" t="s">
        <v>31</v>
      </c>
      <c r="B523" s="69" t="s">
        <v>72</v>
      </c>
      <c r="C523" s="76"/>
      <c r="D523" s="76"/>
      <c r="E523" s="76"/>
      <c r="F523" s="76"/>
      <c r="G523" s="75"/>
      <c r="H523" s="76"/>
      <c r="I523" s="76"/>
      <c r="J523" s="76"/>
      <c r="K523" s="76"/>
      <c r="L523" s="76"/>
      <c r="M523" s="76"/>
      <c r="N523" s="75">
        <f t="shared" si="280"/>
        <v>0</v>
      </c>
      <c r="O523" s="86"/>
      <c r="P523" s="131" t="s">
        <v>104</v>
      </c>
      <c r="Q523" s="115"/>
    </row>
    <row r="524" spans="1:17" x14ac:dyDescent="0.2">
      <c r="A524" s="68" t="s">
        <v>69</v>
      </c>
      <c r="B524" s="69" t="s">
        <v>73</v>
      </c>
      <c r="C524" s="76"/>
      <c r="D524" s="76"/>
      <c r="E524" s="76"/>
      <c r="F524" s="76"/>
      <c r="G524" s="75"/>
      <c r="H524" s="76"/>
      <c r="I524" s="76"/>
      <c r="J524" s="76"/>
      <c r="K524" s="76"/>
      <c r="L524" s="76"/>
      <c r="M524" s="76"/>
      <c r="N524" s="75">
        <f t="shared" si="280"/>
        <v>0</v>
      </c>
      <c r="O524" s="86"/>
      <c r="P524" s="131" t="s">
        <v>104</v>
      </c>
      <c r="Q524" s="115"/>
    </row>
    <row r="525" spans="1:17" ht="13.5" thickBot="1" x14ac:dyDescent="0.25">
      <c r="A525" s="68" t="s">
        <v>79</v>
      </c>
      <c r="B525" s="69" t="s">
        <v>91</v>
      </c>
      <c r="C525" s="76"/>
      <c r="D525" s="76"/>
      <c r="E525" s="76"/>
      <c r="F525" s="76"/>
      <c r="G525" s="75"/>
      <c r="H525" s="76"/>
      <c r="I525" s="76"/>
      <c r="J525" s="76"/>
      <c r="K525" s="76"/>
      <c r="L525" s="76"/>
      <c r="M525" s="76"/>
      <c r="N525" s="75">
        <f t="shared" si="280"/>
        <v>0</v>
      </c>
      <c r="O525" s="86"/>
      <c r="P525" s="131" t="s">
        <v>104</v>
      </c>
      <c r="Q525" s="115"/>
    </row>
    <row r="526" spans="1:17" s="81" customFormat="1" ht="13.5" thickBot="1" x14ac:dyDescent="0.25">
      <c r="A526" s="280" t="s">
        <v>0</v>
      </c>
      <c r="B526" s="281"/>
      <c r="C526" s="132">
        <f t="shared" ref="C526:N526" si="281">SUM(C520:C525)</f>
        <v>0</v>
      </c>
      <c r="D526" s="132">
        <f t="shared" si="281"/>
        <v>0</v>
      </c>
      <c r="E526" s="132">
        <f t="shared" si="281"/>
        <v>0</v>
      </c>
      <c r="F526" s="132">
        <f t="shared" si="281"/>
        <v>0</v>
      </c>
      <c r="G526" s="132">
        <f t="shared" si="281"/>
        <v>0</v>
      </c>
      <c r="H526" s="132">
        <f t="shared" si="281"/>
        <v>0</v>
      </c>
      <c r="I526" s="132">
        <f t="shared" si="281"/>
        <v>0</v>
      </c>
      <c r="J526" s="132">
        <f t="shared" si="281"/>
        <v>0</v>
      </c>
      <c r="K526" s="132">
        <f t="shared" si="281"/>
        <v>0</v>
      </c>
      <c r="L526" s="132">
        <f t="shared" si="281"/>
        <v>0</v>
      </c>
      <c r="M526" s="132">
        <f t="shared" si="281"/>
        <v>0</v>
      </c>
      <c r="N526" s="132">
        <f t="shared" si="281"/>
        <v>0</v>
      </c>
      <c r="O526" s="247" t="s">
        <v>0</v>
      </c>
      <c r="P526" s="248"/>
      <c r="Q526" s="115"/>
    </row>
    <row r="527" spans="1:17" x14ac:dyDescent="0.2">
      <c r="A527" s="70" t="s">
        <v>25</v>
      </c>
      <c r="B527" s="71" t="s">
        <v>62</v>
      </c>
      <c r="C527" s="76"/>
      <c r="D527" s="76"/>
      <c r="E527" s="76"/>
      <c r="F527" s="76"/>
      <c r="G527" s="75"/>
      <c r="H527" s="76"/>
      <c r="I527" s="76"/>
      <c r="J527" s="76"/>
      <c r="K527" s="76"/>
      <c r="L527" s="76"/>
      <c r="M527" s="76"/>
      <c r="N527" s="75">
        <f t="shared" ref="N527:N532" si="282">C527+D527+E527-H527-I527-J527-K527-L527-M527</f>
        <v>0</v>
      </c>
      <c r="O527" s="86"/>
      <c r="P527" s="108" t="s">
        <v>105</v>
      </c>
      <c r="Q527" s="115"/>
    </row>
    <row r="528" spans="1:17" x14ac:dyDescent="0.2">
      <c r="A528" s="68" t="s">
        <v>26</v>
      </c>
      <c r="B528" s="69" t="s">
        <v>70</v>
      </c>
      <c r="C528" s="76"/>
      <c r="D528" s="76"/>
      <c r="E528" s="76"/>
      <c r="F528" s="76"/>
      <c r="G528" s="75"/>
      <c r="H528" s="76"/>
      <c r="I528" s="76"/>
      <c r="J528" s="76"/>
      <c r="K528" s="76"/>
      <c r="L528" s="76"/>
      <c r="M528" s="76"/>
      <c r="N528" s="75">
        <f t="shared" si="282"/>
        <v>0</v>
      </c>
      <c r="O528" s="86"/>
      <c r="P528" s="108" t="s">
        <v>105</v>
      </c>
      <c r="Q528" s="115"/>
    </row>
    <row r="529" spans="1:17" x14ac:dyDescent="0.2">
      <c r="A529" s="68" t="s">
        <v>3</v>
      </c>
      <c r="B529" s="69" t="s">
        <v>71</v>
      </c>
      <c r="C529" s="76"/>
      <c r="D529" s="76"/>
      <c r="E529" s="76"/>
      <c r="F529" s="76"/>
      <c r="G529" s="75"/>
      <c r="H529" s="76"/>
      <c r="I529" s="76"/>
      <c r="J529" s="76"/>
      <c r="K529" s="76"/>
      <c r="L529" s="76"/>
      <c r="M529" s="76"/>
      <c r="N529" s="75">
        <f t="shared" si="282"/>
        <v>0</v>
      </c>
      <c r="O529" s="86"/>
      <c r="P529" s="108" t="s">
        <v>105</v>
      </c>
      <c r="Q529" s="115"/>
    </row>
    <row r="530" spans="1:17" x14ac:dyDescent="0.2">
      <c r="A530" s="68" t="s">
        <v>31</v>
      </c>
      <c r="B530" s="69" t="s">
        <v>72</v>
      </c>
      <c r="C530" s="76"/>
      <c r="D530" s="76"/>
      <c r="E530" s="76"/>
      <c r="F530" s="76"/>
      <c r="G530" s="75"/>
      <c r="H530" s="76"/>
      <c r="I530" s="76"/>
      <c r="J530" s="76"/>
      <c r="K530" s="76"/>
      <c r="L530" s="76"/>
      <c r="M530" s="76"/>
      <c r="N530" s="75">
        <f t="shared" si="282"/>
        <v>0</v>
      </c>
      <c r="O530" s="86"/>
      <c r="P530" s="108" t="s">
        <v>105</v>
      </c>
      <c r="Q530" s="115"/>
    </row>
    <row r="531" spans="1:17" x14ac:dyDescent="0.2">
      <c r="A531" s="68" t="s">
        <v>69</v>
      </c>
      <c r="B531" s="69" t="s">
        <v>73</v>
      </c>
      <c r="C531" s="76"/>
      <c r="D531" s="76"/>
      <c r="E531" s="76"/>
      <c r="F531" s="76"/>
      <c r="G531" s="75"/>
      <c r="H531" s="76"/>
      <c r="I531" s="76"/>
      <c r="J531" s="76"/>
      <c r="K531" s="76"/>
      <c r="L531" s="76"/>
      <c r="M531" s="76"/>
      <c r="N531" s="75">
        <f t="shared" si="282"/>
        <v>0</v>
      </c>
      <c r="O531" s="86"/>
      <c r="P531" s="108" t="s">
        <v>105</v>
      </c>
      <c r="Q531" s="115"/>
    </row>
    <row r="532" spans="1:17" ht="13.5" thickBot="1" x14ac:dyDescent="0.25">
      <c r="A532" s="68" t="s">
        <v>79</v>
      </c>
      <c r="B532" s="69" t="s">
        <v>91</v>
      </c>
      <c r="C532" s="76"/>
      <c r="D532" s="76"/>
      <c r="E532" s="76"/>
      <c r="F532" s="76"/>
      <c r="G532" s="75"/>
      <c r="H532" s="76"/>
      <c r="I532" s="76"/>
      <c r="J532" s="76"/>
      <c r="K532" s="76"/>
      <c r="L532" s="76"/>
      <c r="M532" s="76"/>
      <c r="N532" s="75">
        <f t="shared" si="282"/>
        <v>0</v>
      </c>
      <c r="O532" s="86"/>
      <c r="P532" s="108" t="s">
        <v>105</v>
      </c>
      <c r="Q532" s="115"/>
    </row>
    <row r="533" spans="1:17" s="81" customFormat="1" ht="13.5" thickBot="1" x14ac:dyDescent="0.25">
      <c r="A533" s="239" t="s">
        <v>0</v>
      </c>
      <c r="B533" s="240"/>
      <c r="C533" s="93">
        <f t="shared" ref="C533:N533" si="283">SUM(C527:C532)</f>
        <v>0</v>
      </c>
      <c r="D533" s="93">
        <f t="shared" si="283"/>
        <v>0</v>
      </c>
      <c r="E533" s="93">
        <f t="shared" si="283"/>
        <v>0</v>
      </c>
      <c r="F533" s="93">
        <f t="shared" si="283"/>
        <v>0</v>
      </c>
      <c r="G533" s="93">
        <f t="shared" si="283"/>
        <v>0</v>
      </c>
      <c r="H533" s="93">
        <f t="shared" si="283"/>
        <v>0</v>
      </c>
      <c r="I533" s="93">
        <f t="shared" si="283"/>
        <v>0</v>
      </c>
      <c r="J533" s="93">
        <f t="shared" si="283"/>
        <v>0</v>
      </c>
      <c r="K533" s="93">
        <f t="shared" si="283"/>
        <v>0</v>
      </c>
      <c r="L533" s="93">
        <f t="shared" si="283"/>
        <v>0</v>
      </c>
      <c r="M533" s="93">
        <f t="shared" si="283"/>
        <v>0</v>
      </c>
      <c r="N533" s="93">
        <f t="shared" si="283"/>
        <v>0</v>
      </c>
      <c r="O533" s="241" t="s">
        <v>0</v>
      </c>
      <c r="P533" s="242"/>
      <c r="Q533" s="115"/>
    </row>
    <row r="534" spans="1:17" x14ac:dyDescent="0.2">
      <c r="A534" s="70" t="s">
        <v>25</v>
      </c>
      <c r="B534" s="71" t="s">
        <v>62</v>
      </c>
      <c r="C534" s="76"/>
      <c r="D534" s="76"/>
      <c r="E534" s="76"/>
      <c r="F534" s="76"/>
      <c r="G534" s="75"/>
      <c r="H534" s="76"/>
      <c r="I534" s="76"/>
      <c r="J534" s="76"/>
      <c r="K534" s="76"/>
      <c r="L534" s="76"/>
      <c r="M534" s="76"/>
      <c r="N534" s="75">
        <f t="shared" ref="N534:N539" si="284">C534+D534+E534-H534-I534-J534-K534-L534-M534</f>
        <v>0</v>
      </c>
      <c r="O534" s="86"/>
      <c r="P534" s="129" t="s">
        <v>106</v>
      </c>
      <c r="Q534" s="115"/>
    </row>
    <row r="535" spans="1:17" x14ac:dyDescent="0.2">
      <c r="A535" s="68" t="s">
        <v>26</v>
      </c>
      <c r="B535" s="69" t="s">
        <v>70</v>
      </c>
      <c r="C535" s="76"/>
      <c r="D535" s="76"/>
      <c r="E535" s="76"/>
      <c r="F535" s="76"/>
      <c r="G535" s="75"/>
      <c r="H535" s="76"/>
      <c r="I535" s="76"/>
      <c r="J535" s="76"/>
      <c r="K535" s="76"/>
      <c r="L535" s="76"/>
      <c r="M535" s="76"/>
      <c r="N535" s="75">
        <f t="shared" si="284"/>
        <v>0</v>
      </c>
      <c r="O535" s="86"/>
      <c r="P535" s="129" t="s">
        <v>106</v>
      </c>
      <c r="Q535" s="115"/>
    </row>
    <row r="536" spans="1:17" x14ac:dyDescent="0.2">
      <c r="A536" s="68" t="s">
        <v>3</v>
      </c>
      <c r="B536" s="69" t="s">
        <v>71</v>
      </c>
      <c r="C536" s="76"/>
      <c r="D536" s="76"/>
      <c r="E536" s="76"/>
      <c r="F536" s="76"/>
      <c r="G536" s="75"/>
      <c r="H536" s="76"/>
      <c r="I536" s="76"/>
      <c r="J536" s="76"/>
      <c r="K536" s="76"/>
      <c r="L536" s="76"/>
      <c r="M536" s="76"/>
      <c r="N536" s="75">
        <f t="shared" si="284"/>
        <v>0</v>
      </c>
      <c r="O536" s="86"/>
      <c r="P536" s="129" t="s">
        <v>106</v>
      </c>
      <c r="Q536" s="115"/>
    </row>
    <row r="537" spans="1:17" x14ac:dyDescent="0.2">
      <c r="A537" s="68" t="s">
        <v>31</v>
      </c>
      <c r="B537" s="69" t="s">
        <v>72</v>
      </c>
      <c r="C537" s="76"/>
      <c r="D537" s="76"/>
      <c r="E537" s="76"/>
      <c r="F537" s="76"/>
      <c r="G537" s="75"/>
      <c r="H537" s="76"/>
      <c r="I537" s="76"/>
      <c r="J537" s="76"/>
      <c r="K537" s="76"/>
      <c r="L537" s="76"/>
      <c r="M537" s="76"/>
      <c r="N537" s="75">
        <f t="shared" si="284"/>
        <v>0</v>
      </c>
      <c r="O537" s="86"/>
      <c r="P537" s="129" t="s">
        <v>106</v>
      </c>
      <c r="Q537" s="115"/>
    </row>
    <row r="538" spans="1:17" x14ac:dyDescent="0.2">
      <c r="A538" s="68" t="s">
        <v>69</v>
      </c>
      <c r="B538" s="69" t="s">
        <v>73</v>
      </c>
      <c r="C538" s="76"/>
      <c r="D538" s="76"/>
      <c r="E538" s="76"/>
      <c r="F538" s="76"/>
      <c r="G538" s="75"/>
      <c r="H538" s="76"/>
      <c r="I538" s="76"/>
      <c r="J538" s="76"/>
      <c r="K538" s="76"/>
      <c r="L538" s="76"/>
      <c r="M538" s="76"/>
      <c r="N538" s="75">
        <f t="shared" si="284"/>
        <v>0</v>
      </c>
      <c r="O538" s="86"/>
      <c r="P538" s="129" t="s">
        <v>106</v>
      </c>
      <c r="Q538" s="115"/>
    </row>
    <row r="539" spans="1:17" ht="13.5" thickBot="1" x14ac:dyDescent="0.25">
      <c r="A539" s="68" t="s">
        <v>79</v>
      </c>
      <c r="B539" s="69" t="s">
        <v>91</v>
      </c>
      <c r="C539" s="76"/>
      <c r="D539" s="76"/>
      <c r="E539" s="76"/>
      <c r="F539" s="76"/>
      <c r="G539" s="75"/>
      <c r="H539" s="76"/>
      <c r="I539" s="76"/>
      <c r="J539" s="76"/>
      <c r="K539" s="76"/>
      <c r="L539" s="76"/>
      <c r="M539" s="76"/>
      <c r="N539" s="75">
        <f t="shared" si="284"/>
        <v>0</v>
      </c>
      <c r="O539" s="86"/>
      <c r="P539" s="129" t="s">
        <v>106</v>
      </c>
      <c r="Q539" s="115"/>
    </row>
    <row r="540" spans="1:17" s="81" customFormat="1" ht="13.5" thickBot="1" x14ac:dyDescent="0.25">
      <c r="A540" s="255" t="s">
        <v>0</v>
      </c>
      <c r="B540" s="282"/>
      <c r="C540" s="130">
        <f>SUM(C534:C539)</f>
        <v>0</v>
      </c>
      <c r="D540" s="130">
        <f t="shared" ref="D540:N540" si="285">SUM(D534:D539)</f>
        <v>0</v>
      </c>
      <c r="E540" s="130">
        <f t="shared" si="285"/>
        <v>0</v>
      </c>
      <c r="F540" s="130">
        <f t="shared" si="285"/>
        <v>0</v>
      </c>
      <c r="G540" s="130">
        <f t="shared" si="285"/>
        <v>0</v>
      </c>
      <c r="H540" s="130">
        <f t="shared" si="285"/>
        <v>0</v>
      </c>
      <c r="I540" s="130">
        <f t="shared" si="285"/>
        <v>0</v>
      </c>
      <c r="J540" s="130">
        <f t="shared" si="285"/>
        <v>0</v>
      </c>
      <c r="K540" s="130">
        <f t="shared" si="285"/>
        <v>0</v>
      </c>
      <c r="L540" s="130">
        <f t="shared" si="285"/>
        <v>0</v>
      </c>
      <c r="M540" s="130">
        <f t="shared" si="285"/>
        <v>0</v>
      </c>
      <c r="N540" s="130">
        <f t="shared" si="285"/>
        <v>0</v>
      </c>
      <c r="O540" s="257" t="s">
        <v>0</v>
      </c>
      <c r="P540" s="258"/>
      <c r="Q540" s="116"/>
    </row>
    <row r="541" spans="1:17" s="120" customFormat="1" ht="13.5" thickBot="1" x14ac:dyDescent="0.25">
      <c r="A541" s="264" t="s">
        <v>88</v>
      </c>
      <c r="B541" s="265"/>
      <c r="C541" s="135">
        <f>C519+C526+C533+C540</f>
        <v>0</v>
      </c>
      <c r="D541" s="135">
        <f t="shared" ref="D541:N541" si="286">D519+D526+D533+D540</f>
        <v>0</v>
      </c>
      <c r="E541" s="135">
        <f t="shared" si="286"/>
        <v>0</v>
      </c>
      <c r="F541" s="135">
        <f t="shared" si="286"/>
        <v>0</v>
      </c>
      <c r="G541" s="135">
        <f t="shared" si="286"/>
        <v>0</v>
      </c>
      <c r="H541" s="135">
        <f t="shared" si="286"/>
        <v>0</v>
      </c>
      <c r="I541" s="135">
        <f t="shared" si="286"/>
        <v>0</v>
      </c>
      <c r="J541" s="135">
        <f t="shared" si="286"/>
        <v>0</v>
      </c>
      <c r="K541" s="135">
        <f t="shared" si="286"/>
        <v>0</v>
      </c>
      <c r="L541" s="135">
        <f t="shared" si="286"/>
        <v>0</v>
      </c>
      <c r="M541" s="135">
        <f t="shared" si="286"/>
        <v>0</v>
      </c>
      <c r="N541" s="135">
        <f t="shared" si="286"/>
        <v>0</v>
      </c>
      <c r="O541" s="153"/>
      <c r="P541" s="124"/>
      <c r="Q541" s="119"/>
    </row>
    <row r="542" spans="1:17" s="142" customFormat="1" x14ac:dyDescent="0.2">
      <c r="A542" s="139" t="s">
        <v>8</v>
      </c>
      <c r="B542" s="145" t="s">
        <v>96</v>
      </c>
      <c r="C542" s="143"/>
      <c r="D542" s="143"/>
      <c r="E542" s="143"/>
      <c r="F542" s="143"/>
      <c r="G542" s="143"/>
      <c r="H542" s="75"/>
      <c r="I542" s="143"/>
      <c r="J542" s="143"/>
      <c r="K542" s="143"/>
      <c r="L542" s="140"/>
      <c r="M542" s="140"/>
      <c r="N542" s="211">
        <f>C542-I542-J542</f>
        <v>0</v>
      </c>
      <c r="O542" s="148"/>
      <c r="P542" s="149"/>
      <c r="Q542" s="141"/>
    </row>
    <row r="543" spans="1:17" s="142" customFormat="1" x14ac:dyDescent="0.2">
      <c r="A543" s="139" t="s">
        <v>27</v>
      </c>
      <c r="B543" s="145" t="s">
        <v>97</v>
      </c>
      <c r="C543" s="143"/>
      <c r="D543" s="143"/>
      <c r="E543" s="143"/>
      <c r="F543" s="143"/>
      <c r="G543" s="143"/>
      <c r="H543" s="75"/>
      <c r="I543" s="143"/>
      <c r="J543" s="143"/>
      <c r="K543" s="143"/>
      <c r="L543" s="143"/>
      <c r="M543" s="143"/>
      <c r="N543" s="211">
        <f>C543-I543-J543</f>
        <v>0</v>
      </c>
      <c r="O543" s="148"/>
      <c r="P543" s="149"/>
      <c r="Q543" s="141"/>
    </row>
    <row r="544" spans="1:17" s="142" customFormat="1" ht="13.5" thickBot="1" x14ac:dyDescent="0.25">
      <c r="A544" s="139" t="s">
        <v>6</v>
      </c>
      <c r="B544" s="145" t="s">
        <v>98</v>
      </c>
      <c r="C544" s="144"/>
      <c r="D544" s="144"/>
      <c r="E544" s="144"/>
      <c r="F544" s="144"/>
      <c r="G544" s="144"/>
      <c r="H544" s="75"/>
      <c r="I544" s="144"/>
      <c r="J544" s="144"/>
      <c r="K544" s="144"/>
      <c r="L544" s="144"/>
      <c r="M544" s="144"/>
      <c r="N544" s="211">
        <f>C544-I544-J544-H544-K544</f>
        <v>0</v>
      </c>
      <c r="O544" s="148"/>
      <c r="P544" s="149"/>
      <c r="Q544" s="141"/>
    </row>
    <row r="545" spans="1:17" s="114" customFormat="1" ht="13.5" thickBot="1" x14ac:dyDescent="0.25">
      <c r="A545" s="232" t="s">
        <v>89</v>
      </c>
      <c r="B545" s="233"/>
      <c r="C545" s="138">
        <f>SUM(C542:C544)</f>
        <v>0</v>
      </c>
      <c r="D545" s="138">
        <f t="shared" ref="D545:N545" si="287">SUM(D542:D544)</f>
        <v>0</v>
      </c>
      <c r="E545" s="138">
        <f t="shared" si="287"/>
        <v>0</v>
      </c>
      <c r="F545" s="138">
        <f t="shared" si="287"/>
        <v>0</v>
      </c>
      <c r="G545" s="138">
        <f t="shared" si="287"/>
        <v>0</v>
      </c>
      <c r="H545" s="138">
        <f t="shared" si="287"/>
        <v>0</v>
      </c>
      <c r="I545" s="138">
        <f t="shared" si="287"/>
        <v>0</v>
      </c>
      <c r="J545" s="138">
        <f t="shared" si="287"/>
        <v>0</v>
      </c>
      <c r="K545" s="138">
        <f t="shared" si="287"/>
        <v>0</v>
      </c>
      <c r="L545" s="138">
        <f t="shared" si="287"/>
        <v>0</v>
      </c>
      <c r="M545" s="138">
        <f t="shared" si="287"/>
        <v>0</v>
      </c>
      <c r="N545" s="138">
        <f t="shared" si="287"/>
        <v>0</v>
      </c>
      <c r="O545" s="154"/>
      <c r="P545" s="113"/>
      <c r="Q545" s="117"/>
    </row>
    <row r="546" spans="1:17" s="114" customFormat="1" ht="13.5" thickBot="1" x14ac:dyDescent="0.25">
      <c r="A546" s="234" t="s">
        <v>90</v>
      </c>
      <c r="B546" s="234"/>
      <c r="C546" s="121"/>
      <c r="D546" s="121"/>
      <c r="E546" s="121"/>
      <c r="F546" s="121"/>
      <c r="G546" s="121"/>
      <c r="H546" s="127">
        <f>(H541+H545)*2</f>
        <v>0</v>
      </c>
      <c r="I546" s="125">
        <f>I541+I545</f>
        <v>0</v>
      </c>
      <c r="J546" s="128">
        <f>J541+J545</f>
        <v>0</v>
      </c>
      <c r="K546" s="121"/>
      <c r="L546" s="121"/>
      <c r="M546" s="121"/>
      <c r="N546" s="121"/>
      <c r="O546" s="113"/>
      <c r="P546" s="113"/>
      <c r="Q546" s="123"/>
    </row>
  </sheetData>
  <mergeCells count="152">
    <mergeCell ref="A426:B426"/>
    <mergeCell ref="A370:B370"/>
    <mergeCell ref="A371:B371"/>
    <mergeCell ref="A431:B431"/>
    <mergeCell ref="A387:B387"/>
    <mergeCell ref="O387:P387"/>
    <mergeCell ref="A400:B400"/>
    <mergeCell ref="A313:Q313"/>
    <mergeCell ref="A32:B32"/>
    <mergeCell ref="O32:P32"/>
    <mergeCell ref="A153:B153"/>
    <mergeCell ref="O153:P153"/>
    <mergeCell ref="A306:B306"/>
    <mergeCell ref="A259:Q259"/>
    <mergeCell ref="A268:B268"/>
    <mergeCell ref="A256:B256"/>
    <mergeCell ref="A257:B257"/>
    <mergeCell ref="O169:P169"/>
    <mergeCell ref="A188:B188"/>
    <mergeCell ref="O188:P188"/>
    <mergeCell ref="A170:B170"/>
    <mergeCell ref="A179:Q179"/>
    <mergeCell ref="A174:B174"/>
    <mergeCell ref="A175:B175"/>
    <mergeCell ref="A541:B541"/>
    <mergeCell ref="A545:B545"/>
    <mergeCell ref="A546:B546"/>
    <mergeCell ref="A519:B519"/>
    <mergeCell ref="O519:P519"/>
    <mergeCell ref="A526:B526"/>
    <mergeCell ref="O526:P526"/>
    <mergeCell ref="A511:Q511"/>
    <mergeCell ref="A477:B477"/>
    <mergeCell ref="A478:B478"/>
    <mergeCell ref="A533:B533"/>
    <mergeCell ref="O533:P533"/>
    <mergeCell ref="O540:P540"/>
    <mergeCell ref="A540:B540"/>
    <mergeCell ref="A504:B504"/>
    <mergeCell ref="A509:B509"/>
    <mergeCell ref="A508:B508"/>
    <mergeCell ref="A480:Q480"/>
    <mergeCell ref="A489:B489"/>
    <mergeCell ref="O489:P489"/>
    <mergeCell ref="A496:B496"/>
    <mergeCell ref="O496:P496"/>
    <mergeCell ref="A503:B503"/>
    <mergeCell ref="O503:P503"/>
    <mergeCell ref="A473:B473"/>
    <mergeCell ref="A448:B448"/>
    <mergeCell ref="A434:S434"/>
    <mergeCell ref="A472:B472"/>
    <mergeCell ref="Q472:R472"/>
    <mergeCell ref="A461:B461"/>
    <mergeCell ref="Q461:R461"/>
    <mergeCell ref="A326:B326"/>
    <mergeCell ref="O426:P426"/>
    <mergeCell ref="A427:B427"/>
    <mergeCell ref="Q448:R448"/>
    <mergeCell ref="O326:P326"/>
    <mergeCell ref="A339:B339"/>
    <mergeCell ref="O339:P339"/>
    <mergeCell ref="A352:B352"/>
    <mergeCell ref="O352:P352"/>
    <mergeCell ref="A432:B432"/>
    <mergeCell ref="A373:Q373"/>
    <mergeCell ref="A365:B365"/>
    <mergeCell ref="O365:P365"/>
    <mergeCell ref="A366:B366"/>
    <mergeCell ref="O400:P400"/>
    <mergeCell ref="A413:B413"/>
    <mergeCell ref="O413:P413"/>
    <mergeCell ref="O305:P305"/>
    <mergeCell ref="A244:B244"/>
    <mergeCell ref="O244:P244"/>
    <mergeCell ref="H220:J220"/>
    <mergeCell ref="A196:B196"/>
    <mergeCell ref="O196:P196"/>
    <mergeCell ref="A204:B204"/>
    <mergeCell ref="A230:B230"/>
    <mergeCell ref="O230:P230"/>
    <mergeCell ref="O268:P268"/>
    <mergeCell ref="A294:B294"/>
    <mergeCell ref="O294:P294"/>
    <mergeCell ref="A276:B276"/>
    <mergeCell ref="O276:P276"/>
    <mergeCell ref="A222:Q222"/>
    <mergeCell ref="A213:B213"/>
    <mergeCell ref="A217:B217"/>
    <mergeCell ref="A218:B218"/>
    <mergeCell ref="A285:B285"/>
    <mergeCell ref="O285:P285"/>
    <mergeCell ref="A1:Q2"/>
    <mergeCell ref="A251:B251"/>
    <mergeCell ref="O251:P251"/>
    <mergeCell ref="A252:B252"/>
    <mergeCell ref="A56:B56"/>
    <mergeCell ref="A120:B120"/>
    <mergeCell ref="O120:P120"/>
    <mergeCell ref="A137:B137"/>
    <mergeCell ref="O137:P137"/>
    <mergeCell ref="A84:B84"/>
    <mergeCell ref="A85:B85"/>
    <mergeCell ref="O56:P56"/>
    <mergeCell ref="A63:B63"/>
    <mergeCell ref="O63:P63"/>
    <mergeCell ref="A71:B71"/>
    <mergeCell ref="O71:P71"/>
    <mergeCell ref="A79:B79"/>
    <mergeCell ref="O79:P79"/>
    <mergeCell ref="A121:B121"/>
    <mergeCell ref="A128:Q128"/>
    <mergeCell ref="A125:B125"/>
    <mergeCell ref="A237:B237"/>
    <mergeCell ref="A4:Q4"/>
    <mergeCell ref="A39:B39"/>
    <mergeCell ref="A112:B112"/>
    <mergeCell ref="O112:P112"/>
    <mergeCell ref="A80:B80"/>
    <mergeCell ref="A87:Q87"/>
    <mergeCell ref="A96:B96"/>
    <mergeCell ref="O96:P96"/>
    <mergeCell ref="A44:B44"/>
    <mergeCell ref="A45:B45"/>
    <mergeCell ref="A48:Q48"/>
    <mergeCell ref="A104:B104"/>
    <mergeCell ref="O104:P104"/>
    <mergeCell ref="H46:I46"/>
    <mergeCell ref="A310:B310"/>
    <mergeCell ref="A311:B311"/>
    <mergeCell ref="A25:B25"/>
    <mergeCell ref="O25:P25"/>
    <mergeCell ref="A18:B18"/>
    <mergeCell ref="O18:P18"/>
    <mergeCell ref="A11:B11"/>
    <mergeCell ref="O11:P11"/>
    <mergeCell ref="A126:B126"/>
    <mergeCell ref="O237:P237"/>
    <mergeCell ref="I219:J219"/>
    <mergeCell ref="A161:B161"/>
    <mergeCell ref="O161:P161"/>
    <mergeCell ref="A145:B145"/>
    <mergeCell ref="O145:P145"/>
    <mergeCell ref="O204:P204"/>
    <mergeCell ref="A212:B212"/>
    <mergeCell ref="O212:P212"/>
    <mergeCell ref="A169:B169"/>
    <mergeCell ref="I176:J176"/>
    <mergeCell ref="H177:J177"/>
    <mergeCell ref="A305:B305"/>
    <mergeCell ref="O39:P39"/>
    <mergeCell ref="A40:B4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March '21</vt:lpstr>
      <vt:lpstr>April '21</vt:lpstr>
      <vt:lpstr>May '21</vt:lpstr>
      <vt:lpstr>June  '21</vt:lpstr>
      <vt:lpstr>July '21</vt:lpstr>
      <vt:lpstr>EMP</vt:lpstr>
      <vt:lpstr>EMP!Print_Area</vt:lpstr>
      <vt:lpstr>'June  ''21'!Print_Area</vt:lpstr>
      <vt:lpstr>'May ''21'!Print_Area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2021-07-22T09:35:04Z</cp:lastPrinted>
  <dcterms:created xsi:type="dcterms:W3CDTF">2006-03-02T06:43:14Z</dcterms:created>
  <dcterms:modified xsi:type="dcterms:W3CDTF">2021-07-22T09:37:16Z</dcterms:modified>
</cp:coreProperties>
</file>