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875" yWindow="10710" windowWidth="4125" windowHeight="1170" tabRatio="967" activeTab="11"/>
  </bookViews>
  <sheets>
    <sheet name="March '17" sheetId="121" r:id="rId1"/>
    <sheet name="April '17" sheetId="122" r:id="rId2"/>
    <sheet name="May '17" sheetId="123" r:id="rId3"/>
    <sheet name="June '17" sheetId="125" r:id="rId4"/>
    <sheet name="July '17" sheetId="126" r:id="rId5"/>
    <sheet name="August '17" sheetId="127" r:id="rId6"/>
    <sheet name="September '17" sheetId="128" r:id="rId7"/>
    <sheet name="October '17" sheetId="129" r:id="rId8"/>
    <sheet name="November '17" sheetId="130" r:id="rId9"/>
    <sheet name="December '17" sheetId="131" r:id="rId10"/>
    <sheet name="January '18" sheetId="132" r:id="rId11"/>
    <sheet name="February '18" sheetId="133" r:id="rId12"/>
  </sheets>
  <definedNames>
    <definedName name="_xlnm.Print_Area" localSheetId="1">'April ''17'!$A$54:$I$77</definedName>
    <definedName name="_xlnm.Print_Area" localSheetId="5">'August ''17'!$A$82:$I$104</definedName>
    <definedName name="_xlnm.Print_Area" localSheetId="9">'December ''17'!$A$23:$J$61</definedName>
    <definedName name="_xlnm.Print_Area" localSheetId="11">'February ''18'!$A$51:$I$72</definedName>
    <definedName name="_xlnm.Print_Area" localSheetId="10">'January ''18'!$A$51:$I$69</definedName>
    <definedName name="_xlnm.Print_Area" localSheetId="4">'July ''17'!$A$59:$I$84</definedName>
    <definedName name="_xlnm.Print_Area" localSheetId="3">'June ''17'!$A$57:$H$80</definedName>
    <definedName name="_xlnm.Print_Area" localSheetId="0">'March ''17'!$A$70:$H$93</definedName>
    <definedName name="_xlnm.Print_Area" localSheetId="2">'May ''17'!$A$71:$I$91</definedName>
    <definedName name="_xlnm.Print_Area" localSheetId="8">'November ''17'!$A$83:$I$105</definedName>
    <definedName name="_xlnm.Print_Area" localSheetId="7">'October ''17'!$A$61:$H$86</definedName>
    <definedName name="_xlnm.Print_Area" localSheetId="6">'September ''17'!$A$61:$H$85</definedName>
  </definedNames>
  <calcPr calcId="145621"/>
</workbook>
</file>

<file path=xl/calcChain.xml><?xml version="1.0" encoding="utf-8"?>
<calcChain xmlns="http://schemas.openxmlformats.org/spreadsheetml/2006/main">
  <c r="E29" i="133" l="1"/>
  <c r="E32" i="133" s="1"/>
  <c r="H71" i="133"/>
  <c r="E61" i="133"/>
  <c r="E64" i="133" s="1"/>
  <c r="H72" i="133" s="1"/>
  <c r="E45" i="133"/>
  <c r="E48" i="133" s="1"/>
  <c r="E13" i="133"/>
  <c r="E16" i="133" s="1"/>
  <c r="H68" i="132" l="1"/>
  <c r="E8" i="132" l="1"/>
  <c r="E7" i="132"/>
  <c r="E61" i="132" l="1"/>
  <c r="E45" i="132"/>
  <c r="E48" i="132" s="1"/>
  <c r="E29" i="132"/>
  <c r="E32" i="132" s="1"/>
  <c r="E13" i="132"/>
  <c r="E16" i="132" s="1"/>
  <c r="H69" i="132" l="1"/>
  <c r="N27" i="131"/>
  <c r="Q28" i="131"/>
  <c r="N28" i="131"/>
  <c r="O28" i="131"/>
  <c r="O27" i="131"/>
  <c r="L35" i="131" l="1"/>
  <c r="L36" i="131"/>
  <c r="S36" i="131"/>
  <c r="N36" i="131"/>
  <c r="J61" i="131"/>
  <c r="M32" i="131"/>
  <c r="M27" i="131"/>
  <c r="S33" i="131" l="1"/>
  <c r="T33" i="131" s="1"/>
  <c r="M33" i="131" l="1"/>
  <c r="M31" i="131"/>
  <c r="M30" i="131"/>
  <c r="M29" i="131"/>
  <c r="M28" i="131"/>
  <c r="S35" i="131"/>
  <c r="T35" i="131" s="1"/>
  <c r="L34" i="131"/>
  <c r="S34" i="131" s="1"/>
  <c r="T34" i="131" s="1"/>
  <c r="N33" i="131"/>
  <c r="N32" i="131"/>
  <c r="N31" i="131"/>
  <c r="N30" i="131"/>
  <c r="N29" i="131"/>
  <c r="Q31" i="131" l="1"/>
  <c r="M34" i="131"/>
  <c r="T36" i="131"/>
  <c r="M35" i="131"/>
  <c r="N35" i="131"/>
  <c r="M36" i="131"/>
  <c r="Q36" i="131" s="1"/>
  <c r="N34" i="131"/>
  <c r="Q33" i="131"/>
  <c r="Q32" i="131"/>
  <c r="Q29" i="131"/>
  <c r="Q30" i="131"/>
  <c r="Q27" i="131"/>
  <c r="E39" i="131"/>
  <c r="E38" i="131"/>
  <c r="E49" i="131"/>
  <c r="Q34" i="131" l="1"/>
  <c r="Q35" i="131"/>
  <c r="E19" i="131"/>
  <c r="E37" i="131"/>
  <c r="E40" i="131" s="1"/>
  <c r="E50" i="131" s="1"/>
  <c r="E17" i="131"/>
  <c r="Q40" i="131" l="1"/>
  <c r="E20" i="131"/>
  <c r="E17" i="130"/>
  <c r="E20" i="130" s="1"/>
  <c r="E97" i="130"/>
  <c r="H105" i="130" s="1"/>
  <c r="E77" i="130"/>
  <c r="E80" i="130" s="1"/>
  <c r="H104" i="130"/>
  <c r="E57" i="130"/>
  <c r="E60" i="130" s="1"/>
  <c r="E37" i="130"/>
  <c r="E40" i="130" s="1"/>
  <c r="H85" i="129" l="1"/>
  <c r="E75" i="129" l="1"/>
  <c r="E78" i="129" s="1"/>
  <c r="E55" i="129"/>
  <c r="E58" i="129" s="1"/>
  <c r="E35" i="129"/>
  <c r="E38" i="129" s="1"/>
  <c r="E16" i="129"/>
  <c r="E19" i="129" s="1"/>
  <c r="H86" i="129" l="1"/>
  <c r="H84" i="128"/>
  <c r="E36" i="128" l="1"/>
  <c r="E17" i="128"/>
  <c r="E20" i="128" s="1"/>
  <c r="E74" i="128" l="1"/>
  <c r="E77" i="128" s="1"/>
  <c r="E55" i="128"/>
  <c r="E58" i="128" s="1"/>
  <c r="E39" i="128"/>
  <c r="H85" i="128" l="1"/>
  <c r="E96" i="127"/>
  <c r="H103" i="127" l="1"/>
  <c r="E76" i="127" l="1"/>
  <c r="E79" i="127" s="1"/>
  <c r="H104" i="127" l="1"/>
  <c r="E16" i="127" l="1"/>
  <c r="E19" i="127" s="1"/>
  <c r="E56" i="127"/>
  <c r="E59" i="127" s="1"/>
  <c r="E36" i="127"/>
  <c r="E39" i="127" s="1"/>
  <c r="E53" i="126" l="1"/>
  <c r="E56" i="126" s="1"/>
  <c r="E34" i="126" l="1"/>
  <c r="E15" i="126" l="1"/>
  <c r="E18" i="126" s="1"/>
  <c r="H83" i="126" l="1"/>
  <c r="E72" i="126"/>
  <c r="E75" i="126" s="1"/>
  <c r="F66" i="126"/>
  <c r="E37" i="126"/>
  <c r="H84" i="126" l="1"/>
  <c r="H79" i="125"/>
  <c r="E68" i="125"/>
  <c r="E71" i="125" s="1"/>
  <c r="H80" i="125" s="1"/>
  <c r="F64" i="125"/>
  <c r="E51" i="125"/>
  <c r="E34" i="125"/>
  <c r="E37" i="125" s="1"/>
  <c r="E14" i="125"/>
  <c r="E17" i="125" s="1"/>
  <c r="E20" i="125" s="1"/>
  <c r="E54" i="125" l="1"/>
  <c r="H90" i="123"/>
  <c r="E65" i="123" l="1"/>
  <c r="E68" i="123" s="1"/>
  <c r="F61" i="123"/>
  <c r="E82" i="123"/>
  <c r="H91" i="123" s="1"/>
  <c r="E31" i="123"/>
  <c r="E34" i="123" s="1"/>
  <c r="E14" i="123"/>
  <c r="E17" i="123" s="1"/>
  <c r="E48" i="123" l="1"/>
  <c r="E51" i="123" s="1"/>
  <c r="E44" i="122"/>
  <c r="F44" i="122" l="1"/>
  <c r="J27" i="122"/>
  <c r="G25" i="122"/>
  <c r="G26" i="122"/>
  <c r="G27" i="122"/>
  <c r="G28" i="122"/>
  <c r="G29" i="122"/>
  <c r="G30" i="122"/>
  <c r="F30" i="122" l="1"/>
  <c r="F29" i="122"/>
  <c r="F28" i="122"/>
  <c r="F27" i="122"/>
  <c r="F26" i="122"/>
  <c r="F25" i="122"/>
  <c r="F24" i="122"/>
  <c r="G24" i="122" s="1"/>
  <c r="G31" i="122" l="1"/>
  <c r="G34" i="122" s="1"/>
  <c r="G8" i="122"/>
  <c r="G9" i="122"/>
  <c r="G10" i="122"/>
  <c r="G11" i="122"/>
  <c r="G12" i="122"/>
  <c r="G13" i="122"/>
  <c r="G7" i="122"/>
  <c r="F14" i="122"/>
  <c r="H76" i="122" l="1"/>
  <c r="E65" i="122"/>
  <c r="E68" i="122" s="1"/>
  <c r="E48" i="122"/>
  <c r="E51" i="122" s="1"/>
  <c r="E31" i="122"/>
  <c r="E34" i="122" s="1"/>
  <c r="E14" i="122"/>
  <c r="E17" i="122" s="1"/>
  <c r="H77" i="122" l="1"/>
  <c r="E58" i="121"/>
  <c r="E81" i="121" l="1"/>
  <c r="E84" i="121" s="1"/>
  <c r="H92" i="121" l="1"/>
  <c r="H93" i="121" s="1"/>
  <c r="E62" i="121"/>
  <c r="E65" i="121" s="1"/>
  <c r="E14" i="121"/>
  <c r="E17" i="121" s="1"/>
  <c r="E45" i="121" l="1"/>
  <c r="E48" i="121" s="1"/>
  <c r="E31" i="121" l="1"/>
</calcChain>
</file>

<file path=xl/sharedStrings.xml><?xml version="1.0" encoding="utf-8"?>
<sst xmlns="http://schemas.openxmlformats.org/spreadsheetml/2006/main" count="1691" uniqueCount="147">
  <si>
    <t>TOTAL</t>
  </si>
  <si>
    <t>NAME</t>
  </si>
  <si>
    <t>PAYOUT</t>
  </si>
  <si>
    <t>P004</t>
  </si>
  <si>
    <t>Total:</t>
  </si>
  <si>
    <t>HENRY RENT</t>
  </si>
  <si>
    <t>D500</t>
  </si>
  <si>
    <t>Nikki (STD Bank):</t>
  </si>
  <si>
    <t>D501</t>
  </si>
  <si>
    <t>D200</t>
  </si>
  <si>
    <t>Danny (Corolla Insurance):</t>
  </si>
  <si>
    <t>D400</t>
  </si>
  <si>
    <t>A001</t>
  </si>
  <si>
    <t>D.D. Geldenhuys</t>
  </si>
  <si>
    <t>MADALA MNISI</t>
  </si>
  <si>
    <t>ANDREW BALLARD</t>
  </si>
  <si>
    <t>JOSEPH MALALE</t>
  </si>
  <si>
    <t>HENRY STEYNBERG</t>
  </si>
  <si>
    <t>Dan Salary</t>
  </si>
  <si>
    <t>Leon Salary</t>
  </si>
  <si>
    <t>CDEWTAR01</t>
  </si>
  <si>
    <t>ANDREW RENT</t>
  </si>
  <si>
    <t>D300, D0LB, D302</t>
  </si>
  <si>
    <t>Ouma Monies (Nikki to draw)</t>
  </si>
  <si>
    <t>01</t>
  </si>
  <si>
    <t>03</t>
  </si>
  <si>
    <t>F001</t>
  </si>
  <si>
    <t>F002</t>
  </si>
  <si>
    <t>Trudie Geldenhuys</t>
  </si>
  <si>
    <t>Patricia De Kok</t>
  </si>
  <si>
    <t>PAY WEEK</t>
  </si>
  <si>
    <t>BANK CODE</t>
  </si>
  <si>
    <t>PAY DATE</t>
  </si>
  <si>
    <t>DORA NTULO</t>
  </si>
  <si>
    <t>P014</t>
  </si>
  <si>
    <t>FRANCOIS VD BANK</t>
  </si>
  <si>
    <t>P001</t>
  </si>
  <si>
    <t>P003</t>
  </si>
  <si>
    <t>D300</t>
  </si>
  <si>
    <t>Leon (Tata Insurance):</t>
  </si>
  <si>
    <t>P002</t>
  </si>
  <si>
    <t>P020</t>
  </si>
  <si>
    <t>WILLIAM MAGOSO</t>
  </si>
  <si>
    <t>P005</t>
  </si>
  <si>
    <t>Juliana (Bakkie payment)</t>
  </si>
  <si>
    <t>Juliana (Bakkie insurance)</t>
  </si>
  <si>
    <t>D303</t>
  </si>
  <si>
    <t>Petro - Investment</t>
  </si>
  <si>
    <t>Petro - Living Assistance</t>
  </si>
  <si>
    <t>Petro - Home Loan</t>
  </si>
  <si>
    <t>MARCH 2017</t>
  </si>
  <si>
    <t>02</t>
  </si>
  <si>
    <t>04</t>
  </si>
  <si>
    <t>05</t>
  </si>
  <si>
    <t>-700</t>
  </si>
  <si>
    <t>Dora Loan</t>
  </si>
  <si>
    <t>APRIL 2017</t>
  </si>
  <si>
    <t>06</t>
  </si>
  <si>
    <t>07</t>
  </si>
  <si>
    <t>08</t>
  </si>
  <si>
    <t>09</t>
  </si>
  <si>
    <t>CASH</t>
  </si>
  <si>
    <t>NET PAY</t>
  </si>
  <si>
    <t>ü</t>
  </si>
  <si>
    <t>MAY 2017</t>
  </si>
  <si>
    <t>10</t>
  </si>
  <si>
    <t>11</t>
  </si>
  <si>
    <t>12</t>
  </si>
  <si>
    <t>13</t>
  </si>
  <si>
    <t>14</t>
  </si>
  <si>
    <t xml:space="preserve"> - 600 to Dan cc</t>
  </si>
  <si>
    <t>JUNE 2017</t>
  </si>
  <si>
    <t>15</t>
  </si>
  <si>
    <t>16</t>
  </si>
  <si>
    <t>17</t>
  </si>
  <si>
    <t>18</t>
  </si>
  <si>
    <t>D0DL</t>
  </si>
  <si>
    <t>Dora Loan (Dan)</t>
  </si>
  <si>
    <t>19</t>
  </si>
  <si>
    <t>JULY 2017</t>
  </si>
  <si>
    <t>20</t>
  </si>
  <si>
    <t>21</t>
  </si>
  <si>
    <t>22</t>
  </si>
  <si>
    <t>P008</t>
  </si>
  <si>
    <t>BUKS FULTON</t>
  </si>
  <si>
    <t>ERIC NTULO</t>
  </si>
  <si>
    <t>23</t>
  </si>
  <si>
    <t>AUGUST 2017</t>
  </si>
  <si>
    <t>24</t>
  </si>
  <si>
    <t>25</t>
  </si>
  <si>
    <t>26</t>
  </si>
  <si>
    <t>27</t>
  </si>
  <si>
    <t>DERRICK VENTER</t>
  </si>
  <si>
    <t>P010</t>
  </si>
  <si>
    <t>JJ ELS</t>
  </si>
  <si>
    <t>P011</t>
  </si>
  <si>
    <t xml:space="preserve"> </t>
  </si>
  <si>
    <t>SEPTEMBER 2017</t>
  </si>
  <si>
    <t>28</t>
  </si>
  <si>
    <t>29</t>
  </si>
  <si>
    <t>30</t>
  </si>
  <si>
    <t>31</t>
  </si>
  <si>
    <t>6K</t>
  </si>
  <si>
    <t xml:space="preserve"> + R 1150</t>
  </si>
  <si>
    <t>32</t>
  </si>
  <si>
    <t>OCTOBER 2017</t>
  </si>
  <si>
    <t>33</t>
  </si>
  <si>
    <t>34</t>
  </si>
  <si>
    <t>35</t>
  </si>
  <si>
    <t>GERHARD NORTJE</t>
  </si>
  <si>
    <t>P012</t>
  </si>
  <si>
    <t>NOVEMBER 2017</t>
  </si>
  <si>
    <t>36</t>
  </si>
  <si>
    <t>37</t>
  </si>
  <si>
    <t>38</t>
  </si>
  <si>
    <t>39</t>
  </si>
  <si>
    <t>40</t>
  </si>
  <si>
    <t>DECEMBER 2017</t>
  </si>
  <si>
    <t>41</t>
  </si>
  <si>
    <t>42</t>
  </si>
  <si>
    <t>BONUSES</t>
  </si>
  <si>
    <t>Nicole Potgieter</t>
  </si>
  <si>
    <t>Danny Geldenhuys</t>
  </si>
  <si>
    <t>Leon Geldenhuys</t>
  </si>
  <si>
    <t>END DECEMBER PAYMENTS</t>
  </si>
  <si>
    <t>WAGE RATE</t>
  </si>
  <si>
    <t>BONUS</t>
  </si>
  <si>
    <t>LEAVE</t>
  </si>
  <si>
    <t>NORMAL WEEKS WAGES</t>
  </si>
  <si>
    <t>Start date</t>
  </si>
  <si>
    <t>SHIFTS WRKD</t>
  </si>
  <si>
    <t>R400 other acc</t>
  </si>
  <si>
    <t>LEAVE RENT</t>
  </si>
  <si>
    <t>JANUARY 2018</t>
  </si>
  <si>
    <t>Ouma Monies</t>
  </si>
  <si>
    <t>46</t>
  </si>
  <si>
    <t>47</t>
  </si>
  <si>
    <t>48</t>
  </si>
  <si>
    <t>45</t>
  </si>
  <si>
    <t>R840 for women's manyana</t>
  </si>
  <si>
    <t>D503</t>
  </si>
  <si>
    <t>FEBRUARY 2018</t>
  </si>
  <si>
    <t>49</t>
  </si>
  <si>
    <t>50</t>
  </si>
  <si>
    <t>51</t>
  </si>
  <si>
    <t>52</t>
  </si>
  <si>
    <t>(R500 loan)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</si>
</sst>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[$$-C09]#,##0"/>
    <numFmt numFmtId="165" formatCode="_ * #,##0.0000_ ;_ * \-#,##0.0000_ ;_ * &quot;-&quot;??_ ;_ @_ "/>
  </numFmts>
  <fonts count="33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28"/>
      <color indexed="2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4"/>
      <color indexed="8"/>
      <name val="Arial"/>
      <family val="2"/>
    </font>
    <font>
      <b/>
      <i/>
      <sz val="10"/>
      <name val="Arial"/>
      <family val="2"/>
    </font>
    <font>
      <b/>
      <sz val="9"/>
      <color indexed="10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i/>
      <sz val="36"/>
      <color theme="4" tint="0.59999389629810485"/>
      <name val="Arial"/>
      <family val="2"/>
    </font>
    <font>
      <b/>
      <sz val="16"/>
      <color theme="0" tint="-0.499984740745262"/>
      <name val="Arial"/>
      <family val="2"/>
    </font>
    <font>
      <i/>
      <sz val="22"/>
      <color indexed="8"/>
      <name val="Arial Black"/>
      <family val="2"/>
    </font>
    <font>
      <sz val="10"/>
      <name val="Wingdings"/>
      <charset val="2"/>
    </font>
    <font>
      <u val="singleAccounting"/>
      <sz val="8"/>
      <name val="Arial"/>
      <family val="2"/>
    </font>
    <font>
      <sz val="10"/>
      <color rgb="FFFF0000"/>
      <name val="Arial"/>
      <family val="2"/>
    </font>
    <font>
      <sz val="10"/>
      <name val="Calibri"/>
      <family val="2"/>
    </font>
    <font>
      <sz val="10"/>
      <name val="Calibri"/>
      <family val="2"/>
      <scheme val="minor"/>
    </font>
    <font>
      <i/>
      <sz val="10"/>
      <color indexed="8"/>
      <name val="Arial"/>
      <family val="2"/>
    </font>
    <font>
      <b/>
      <i/>
      <sz val="18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i/>
      <sz val="12"/>
      <color theme="1" tint="0.499984740745262"/>
      <name val="Arial"/>
      <family val="2"/>
    </font>
    <font>
      <b/>
      <sz val="9"/>
      <name val="Wingdings"/>
      <charset val="2"/>
    </font>
    <font>
      <b/>
      <sz val="8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i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gray0625">
        <fgColor theme="4"/>
        <bgColor auto="1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6">
    <xf numFmtId="164" fontId="0" fillId="0" borderId="0"/>
    <xf numFmtId="44" fontId="1" fillId="0" borderId="0" applyFont="0" applyFill="0" applyBorder="0" applyAlignment="0" applyProtection="0"/>
    <xf numFmtId="164" fontId="1" fillId="0" borderId="0"/>
    <xf numFmtId="164" fontId="2" fillId="0" borderId="0"/>
    <xf numFmtId="164" fontId="2" fillId="0" borderId="0"/>
    <xf numFmtId="43" fontId="12" fillId="0" borderId="0" applyFont="0" applyFill="0" applyBorder="0" applyAlignment="0" applyProtection="0"/>
  </cellStyleXfs>
  <cellXfs count="186">
    <xf numFmtId="164" fontId="0" fillId="0" borderId="0" xfId="0"/>
    <xf numFmtId="164" fontId="2" fillId="0" borderId="0" xfId="3"/>
    <xf numFmtId="164" fontId="3" fillId="0" borderId="0" xfId="3" applyFont="1" applyFill="1" applyBorder="1" applyAlignment="1">
      <alignment horizontal="center"/>
    </xf>
    <xf numFmtId="15" fontId="5" fillId="0" borderId="0" xfId="2" applyNumberFormat="1" applyFont="1" applyBorder="1"/>
    <xf numFmtId="164" fontId="1" fillId="0" borderId="0" xfId="2" applyBorder="1"/>
    <xf numFmtId="164" fontId="1" fillId="0" borderId="0" xfId="2"/>
    <xf numFmtId="164" fontId="4" fillId="0" borderId="0" xfId="2" applyFont="1" applyAlignment="1">
      <alignment horizontal="center"/>
    </xf>
    <xf numFmtId="164" fontId="1" fillId="0" borderId="0" xfId="2" applyAlignment="1">
      <alignment vertical="center"/>
    </xf>
    <xf numFmtId="164" fontId="7" fillId="0" borderId="0" xfId="2" applyFont="1" applyAlignment="1">
      <alignment horizontal="center"/>
    </xf>
    <xf numFmtId="164" fontId="5" fillId="0" borderId="0" xfId="2" applyFont="1"/>
    <xf numFmtId="164" fontId="5" fillId="0" borderId="0" xfId="2" applyFont="1" applyAlignment="1">
      <alignment horizontal="center"/>
    </xf>
    <xf numFmtId="164" fontId="6" fillId="0" borderId="0" xfId="2" applyFont="1" applyBorder="1" applyAlignment="1">
      <alignment horizontal="center"/>
    </xf>
    <xf numFmtId="164" fontId="1" fillId="0" borderId="0" xfId="2" applyAlignment="1">
      <alignment horizontal="center"/>
    </xf>
    <xf numFmtId="164" fontId="6" fillId="0" borderId="0" xfId="2" applyFont="1" applyBorder="1"/>
    <xf numFmtId="4" fontId="7" fillId="0" borderId="0" xfId="2" applyNumberFormat="1" applyFont="1" applyBorder="1"/>
    <xf numFmtId="164" fontId="1" fillId="0" borderId="10" xfId="2" applyFont="1" applyBorder="1" applyAlignment="1">
      <alignment horizontal="center"/>
    </xf>
    <xf numFmtId="164" fontId="6" fillId="0" borderId="0" xfId="2" applyFont="1" applyBorder="1" applyAlignment="1">
      <alignment horizontal="center" vertical="center"/>
    </xf>
    <xf numFmtId="2" fontId="5" fillId="0" borderId="0" xfId="2" applyNumberFormat="1" applyFont="1" applyBorder="1" applyAlignment="1">
      <alignment horizontal="left" vertical="center"/>
    </xf>
    <xf numFmtId="2" fontId="10" fillId="0" borderId="0" xfId="2" applyNumberFormat="1" applyFont="1" applyBorder="1" applyAlignment="1">
      <alignment vertical="center"/>
    </xf>
    <xf numFmtId="164" fontId="1" fillId="0" borderId="10" xfId="2" applyFont="1" applyBorder="1"/>
    <xf numFmtId="164" fontId="3" fillId="0" borderId="0" xfId="3" quotePrefix="1" applyFont="1" applyFill="1" applyBorder="1" applyAlignment="1">
      <alignment horizontal="center"/>
    </xf>
    <xf numFmtId="164" fontId="1" fillId="0" borderId="3" xfId="2" applyFont="1" applyBorder="1" applyAlignment="1">
      <alignment horizontal="center"/>
    </xf>
    <xf numFmtId="164" fontId="1" fillId="0" borderId="9" xfId="2" applyFont="1" applyBorder="1" applyAlignment="1">
      <alignment horizontal="center"/>
    </xf>
    <xf numFmtId="164" fontId="1" fillId="0" borderId="4" xfId="2" applyFont="1" applyBorder="1" applyAlignment="1">
      <alignment horizontal="center"/>
    </xf>
    <xf numFmtId="164" fontId="1" fillId="0" borderId="10" xfId="2" applyFont="1" applyBorder="1" applyAlignment="1"/>
    <xf numFmtId="164" fontId="6" fillId="0" borderId="0" xfId="2" applyFont="1" applyBorder="1" applyAlignment="1">
      <alignment horizontal="right" vertical="center"/>
    </xf>
    <xf numFmtId="164" fontId="1" fillId="0" borderId="9" xfId="2" applyFont="1" applyBorder="1"/>
    <xf numFmtId="164" fontId="11" fillId="0" borderId="0" xfId="2" quotePrefix="1" applyFont="1"/>
    <xf numFmtId="164" fontId="13" fillId="0" borderId="0" xfId="2" applyFont="1" applyBorder="1" applyAlignment="1">
      <alignment horizontal="right" vertical="center"/>
    </xf>
    <xf numFmtId="164" fontId="7" fillId="0" borderId="0" xfId="2" applyFont="1" applyBorder="1" applyAlignment="1">
      <alignment horizontal="center"/>
    </xf>
    <xf numFmtId="164" fontId="1" fillId="0" borderId="11" xfId="2" applyFont="1" applyBorder="1"/>
    <xf numFmtId="164" fontId="7" fillId="0" borderId="8" xfId="2" applyFont="1" applyBorder="1" applyAlignment="1">
      <alignment horizontal="center"/>
    </xf>
    <xf numFmtId="164" fontId="1" fillId="2" borderId="0" xfId="2" applyFill="1"/>
    <xf numFmtId="164" fontId="6" fillId="2" borderId="0" xfId="2" applyFont="1" applyFill="1" applyBorder="1" applyAlignment="1">
      <alignment horizontal="center"/>
    </xf>
    <xf numFmtId="164" fontId="6" fillId="2" borderId="0" xfId="2" applyFont="1" applyFill="1" applyBorder="1"/>
    <xf numFmtId="4" fontId="7" fillId="2" borderId="0" xfId="2" applyNumberFormat="1" applyFont="1" applyFill="1" applyBorder="1"/>
    <xf numFmtId="164" fontId="11" fillId="0" borderId="0" xfId="2" quotePrefix="1" applyFont="1" applyBorder="1"/>
    <xf numFmtId="164" fontId="1" fillId="0" borderId="4" xfId="2" applyFont="1" applyBorder="1" applyAlignment="1"/>
    <xf numFmtId="164" fontId="9" fillId="0" borderId="0" xfId="2" applyFont="1" applyBorder="1" applyAlignment="1">
      <alignment horizontal="right" indent="1"/>
    </xf>
    <xf numFmtId="43" fontId="2" fillId="0" borderId="13" xfId="5" applyFont="1" applyFill="1" applyBorder="1" applyAlignment="1">
      <alignment horizontal="right"/>
    </xf>
    <xf numFmtId="43" fontId="6" fillId="0" borderId="6" xfId="5" applyFont="1" applyBorder="1"/>
    <xf numFmtId="43" fontId="2" fillId="0" borderId="3" xfId="5" applyFont="1" applyFill="1" applyBorder="1" applyAlignment="1">
      <alignment horizontal="right"/>
    </xf>
    <xf numFmtId="43" fontId="1" fillId="0" borderId="0" xfId="1" applyNumberFormat="1" applyFont="1" applyBorder="1" applyAlignment="1">
      <alignment vertical="center"/>
    </xf>
    <xf numFmtId="43" fontId="1" fillId="0" borderId="14" xfId="1" applyNumberFormat="1" applyFont="1" applyBorder="1" applyAlignment="1">
      <alignment vertical="center"/>
    </xf>
    <xf numFmtId="164" fontId="15" fillId="0" borderId="0" xfId="2" applyFont="1" applyBorder="1" applyAlignment="1">
      <alignment horizontal="left" vertical="center" indent="1"/>
    </xf>
    <xf numFmtId="2" fontId="9" fillId="0" borderId="0" xfId="2" applyNumberFormat="1" applyFont="1" applyBorder="1" applyAlignment="1">
      <alignment horizontal="right" vertical="center" indent="1"/>
    </xf>
    <xf numFmtId="44" fontId="6" fillId="0" borderId="1" xfId="1" applyFont="1" applyBorder="1" applyAlignment="1">
      <alignment horizontal="center" vertical="center"/>
    </xf>
    <xf numFmtId="49" fontId="8" fillId="0" borderId="0" xfId="3" applyNumberFormat="1" applyFont="1" applyAlignment="1"/>
    <xf numFmtId="164" fontId="1" fillId="0" borderId="11" xfId="2" applyFont="1" applyBorder="1" applyAlignment="1">
      <alignment horizontal="center"/>
    </xf>
    <xf numFmtId="44" fontId="1" fillId="0" borderId="0" xfId="1" applyFont="1" applyBorder="1" applyAlignment="1">
      <alignment horizontal="center" vertical="center"/>
    </xf>
    <xf numFmtId="164" fontId="14" fillId="0" borderId="0" xfId="2" quotePrefix="1" applyFont="1" applyAlignment="1">
      <alignment horizontal="center" vertical="center"/>
    </xf>
    <xf numFmtId="164" fontId="15" fillId="0" borderId="0" xfId="2" quotePrefix="1" applyFont="1" applyBorder="1" applyAlignment="1">
      <alignment horizontal="left" vertical="center" indent="1"/>
    </xf>
    <xf numFmtId="43" fontId="2" fillId="0" borderId="15" xfId="5" applyFont="1" applyFill="1" applyBorder="1" applyAlignment="1">
      <alignment horizontal="right"/>
    </xf>
    <xf numFmtId="43" fontId="2" fillId="0" borderId="16" xfId="5" applyFont="1" applyFill="1" applyBorder="1" applyAlignment="1">
      <alignment horizontal="right"/>
    </xf>
    <xf numFmtId="164" fontId="1" fillId="0" borderId="17" xfId="2" applyFont="1" applyBorder="1"/>
    <xf numFmtId="164" fontId="1" fillId="0" borderId="15" xfId="2" applyFont="1" applyBorder="1"/>
    <xf numFmtId="164" fontId="1" fillId="0" borderId="16" xfId="2" applyFont="1" applyBorder="1"/>
    <xf numFmtId="43" fontId="17" fillId="0" borderId="0" xfId="1" applyNumberFormat="1" applyFont="1" applyBorder="1" applyAlignment="1">
      <alignment horizontal="right" vertical="center" indent="3"/>
    </xf>
    <xf numFmtId="164" fontId="1" fillId="0" borderId="0" xfId="2" quotePrefix="1"/>
    <xf numFmtId="164" fontId="6" fillId="0" borderId="8" xfId="2" applyFont="1" applyBorder="1" applyAlignment="1">
      <alignment horizontal="center"/>
    </xf>
    <xf numFmtId="43" fontId="1" fillId="0" borderId="0" xfId="5" applyFont="1"/>
    <xf numFmtId="164" fontId="1" fillId="0" borderId="19" xfId="2" applyFont="1" applyBorder="1" applyAlignment="1">
      <alignment horizontal="center"/>
    </xf>
    <xf numFmtId="164" fontId="1" fillId="0" borderId="8" xfId="2" applyFont="1" applyBorder="1" applyAlignment="1">
      <alignment horizontal="center"/>
    </xf>
    <xf numFmtId="164" fontId="1" fillId="0" borderId="8" xfId="2" applyFont="1" applyBorder="1" applyAlignment="1">
      <alignment horizontal="left"/>
    </xf>
    <xf numFmtId="164" fontId="1" fillId="0" borderId="18" xfId="2" applyFont="1" applyBorder="1" applyAlignment="1">
      <alignment horizontal="left"/>
    </xf>
    <xf numFmtId="43" fontId="2" fillId="0" borderId="6" xfId="5" applyFont="1" applyFill="1" applyBorder="1" applyAlignment="1">
      <alignment horizontal="right"/>
    </xf>
    <xf numFmtId="164" fontId="1" fillId="0" borderId="7" xfId="2" applyFont="1" applyBorder="1"/>
    <xf numFmtId="164" fontId="1" fillId="0" borderId="20" xfId="2" applyFont="1" applyBorder="1"/>
    <xf numFmtId="43" fontId="17" fillId="0" borderId="0" xfId="1" applyNumberFormat="1" applyFont="1" applyBorder="1" applyAlignment="1">
      <alignment horizontal="center" vertical="center"/>
    </xf>
    <xf numFmtId="43" fontId="1" fillId="0" borderId="0" xfId="5" quotePrefix="1" applyFont="1"/>
    <xf numFmtId="0" fontId="1" fillId="0" borderId="0" xfId="2" applyNumberFormat="1" applyAlignment="1">
      <alignment horizontal="left" indent="1"/>
    </xf>
    <xf numFmtId="2" fontId="1" fillId="0" borderId="0" xfId="2" applyNumberFormat="1" applyAlignment="1">
      <alignment horizontal="left" indent="1"/>
    </xf>
    <xf numFmtId="164" fontId="1" fillId="0" borderId="0" xfId="2" applyAlignment="1">
      <alignment horizontal="left" indent="1"/>
    </xf>
    <xf numFmtId="164" fontId="1" fillId="0" borderId="21" xfId="2" applyFont="1" applyBorder="1"/>
    <xf numFmtId="43" fontId="2" fillId="0" borderId="22" xfId="5" applyFont="1" applyFill="1" applyBorder="1" applyAlignment="1">
      <alignment horizontal="right"/>
    </xf>
    <xf numFmtId="164" fontId="1" fillId="0" borderId="23" xfId="2" applyFont="1" applyBorder="1"/>
    <xf numFmtId="164" fontId="1" fillId="0" borderId="24" xfId="2" applyFont="1" applyBorder="1"/>
    <xf numFmtId="164" fontId="1" fillId="0" borderId="5" xfId="2" applyFont="1" applyBorder="1"/>
    <xf numFmtId="164" fontId="1" fillId="0" borderId="12" xfId="2" applyFont="1" applyBorder="1"/>
    <xf numFmtId="164" fontId="1" fillId="0" borderId="2" xfId="2" applyFont="1" applyBorder="1" applyAlignment="1">
      <alignment horizontal="center"/>
    </xf>
    <xf numFmtId="164" fontId="1" fillId="0" borderId="22" xfId="2" applyFont="1" applyBorder="1" applyAlignment="1">
      <alignment horizontal="center"/>
    </xf>
    <xf numFmtId="43" fontId="1" fillId="0" borderId="0" xfId="2" applyNumberFormat="1" applyAlignment="1">
      <alignment horizontal="left" indent="1"/>
    </xf>
    <xf numFmtId="164" fontId="1" fillId="0" borderId="0" xfId="2" applyFont="1" applyBorder="1" applyAlignment="1">
      <alignment horizontal="center"/>
    </xf>
    <xf numFmtId="164" fontId="1" fillId="0" borderId="0" xfId="2" applyFont="1" applyBorder="1" applyAlignment="1">
      <alignment horizontal="left"/>
    </xf>
    <xf numFmtId="164" fontId="1" fillId="0" borderId="25" xfId="2" applyFont="1" applyBorder="1" applyAlignment="1">
      <alignment horizontal="left"/>
    </xf>
    <xf numFmtId="164" fontId="1" fillId="0" borderId="0" xfId="2" quotePrefix="1" applyAlignment="1">
      <alignment horizontal="left" indent="1"/>
    </xf>
    <xf numFmtId="43" fontId="6" fillId="0" borderId="0" xfId="5" applyFont="1" applyBorder="1"/>
    <xf numFmtId="164" fontId="1" fillId="0" borderId="0" xfId="2" applyFont="1" applyBorder="1" applyAlignment="1">
      <alignment horizontal="left" indent="1"/>
    </xf>
    <xf numFmtId="43" fontId="7" fillId="2" borderId="0" xfId="5" applyFont="1" applyFill="1" applyBorder="1"/>
    <xf numFmtId="43" fontId="7" fillId="0" borderId="0" xfId="5" applyFont="1" applyBorder="1"/>
    <xf numFmtId="43" fontId="4" fillId="0" borderId="0" xfId="5" applyFont="1" applyAlignment="1">
      <alignment horizontal="center"/>
    </xf>
    <xf numFmtId="43" fontId="1" fillId="0" borderId="0" xfId="5" applyFont="1" applyAlignment="1">
      <alignment horizontal="left" indent="1"/>
    </xf>
    <xf numFmtId="43" fontId="11" fillId="0" borderId="0" xfId="5" quotePrefix="1" applyFont="1"/>
    <xf numFmtId="43" fontId="11" fillId="0" borderId="0" xfId="5" quotePrefix="1" applyFont="1" applyBorder="1"/>
    <xf numFmtId="43" fontId="1" fillId="0" borderId="0" xfId="5" quotePrefix="1" applyFont="1" applyAlignment="1">
      <alignment horizontal="left" indent="1"/>
    </xf>
    <xf numFmtId="43" fontId="6" fillId="0" borderId="0" xfId="5" applyFont="1" applyBorder="1" applyAlignment="1">
      <alignment horizontal="center" vertical="center"/>
    </xf>
    <xf numFmtId="43" fontId="6" fillId="0" borderId="0" xfId="5" applyFont="1" applyBorder="1" applyAlignment="1">
      <alignment horizontal="right" vertical="center"/>
    </xf>
    <xf numFmtId="43" fontId="10" fillId="0" borderId="0" xfId="5" applyFont="1" applyBorder="1" applyAlignment="1">
      <alignment vertical="center"/>
    </xf>
    <xf numFmtId="43" fontId="5" fillId="0" borderId="0" xfId="5" applyFont="1"/>
    <xf numFmtId="43" fontId="11" fillId="0" borderId="0" xfId="5" applyFont="1"/>
    <xf numFmtId="43" fontId="11" fillId="0" borderId="0" xfId="5" applyFont="1" applyAlignment="1">
      <alignment horizontal="left" indent="1"/>
    </xf>
    <xf numFmtId="43" fontId="18" fillId="0" borderId="0" xfId="5" applyFont="1" applyAlignment="1">
      <alignment horizontal="center"/>
    </xf>
    <xf numFmtId="43" fontId="1" fillId="0" borderId="0" xfId="5" applyFont="1" applyAlignment="1">
      <alignment horizontal="right"/>
    </xf>
    <xf numFmtId="43" fontId="1" fillId="0" borderId="0" xfId="5" applyFont="1" applyBorder="1" applyAlignment="1">
      <alignment horizontal="left"/>
    </xf>
    <xf numFmtId="43" fontId="1" fillId="0" borderId="0" xfId="5" applyFont="1" applyAlignment="1">
      <alignment horizontal="left"/>
    </xf>
    <xf numFmtId="43" fontId="7" fillId="0" borderId="0" xfId="5" applyFont="1" applyBorder="1" applyAlignment="1">
      <alignment horizontal="left"/>
    </xf>
    <xf numFmtId="43" fontId="7" fillId="2" borderId="0" xfId="5" applyFont="1" applyFill="1" applyBorder="1" applyAlignment="1">
      <alignment horizontal="left"/>
    </xf>
    <xf numFmtId="43" fontId="5" fillId="0" borderId="0" xfId="5" applyFont="1" applyBorder="1" applyAlignment="1">
      <alignment horizontal="left"/>
    </xf>
    <xf numFmtId="43" fontId="4" fillId="0" borderId="0" xfId="5" applyFont="1" applyAlignment="1">
      <alignment horizontal="left"/>
    </xf>
    <xf numFmtId="43" fontId="1" fillId="0" borderId="5" xfId="5" applyFont="1" applyBorder="1" applyAlignment="1">
      <alignment horizontal="left"/>
    </xf>
    <xf numFmtId="43" fontId="5" fillId="0" borderId="0" xfId="5" applyFont="1" applyAlignment="1">
      <alignment horizontal="left"/>
    </xf>
    <xf numFmtId="43" fontId="6" fillId="0" borderId="0" xfId="5" applyFont="1" applyAlignment="1">
      <alignment horizontal="left"/>
    </xf>
    <xf numFmtId="43" fontId="6" fillId="0" borderId="5" xfId="5" applyFont="1" applyBorder="1" applyAlignment="1">
      <alignment horizontal="left"/>
    </xf>
    <xf numFmtId="164" fontId="17" fillId="0" borderId="0" xfId="2" applyFont="1"/>
    <xf numFmtId="43" fontId="6" fillId="0" borderId="0" xfId="5" applyFont="1" applyBorder="1" applyAlignment="1">
      <alignment horizontal="left"/>
    </xf>
    <xf numFmtId="164" fontId="9" fillId="0" borderId="0" xfId="2" applyFont="1" applyBorder="1" applyAlignment="1">
      <alignment horizontal="left" indent="1"/>
    </xf>
    <xf numFmtId="43" fontId="1" fillId="0" borderId="0" xfId="5" quotePrefix="1" applyFont="1" applyAlignment="1">
      <alignment horizontal="left"/>
    </xf>
    <xf numFmtId="43" fontId="6" fillId="0" borderId="5" xfId="5" applyFont="1" applyBorder="1"/>
    <xf numFmtId="43" fontId="19" fillId="0" borderId="0" xfId="5" applyFont="1"/>
    <xf numFmtId="43" fontId="1" fillId="0" borderId="15" xfId="5" applyFont="1" applyFill="1" applyBorder="1" applyAlignment="1">
      <alignment horizontal="right"/>
    </xf>
    <xf numFmtId="43" fontId="1" fillId="0" borderId="16" xfId="5" applyFont="1" applyFill="1" applyBorder="1" applyAlignment="1">
      <alignment horizontal="right"/>
    </xf>
    <xf numFmtId="43" fontId="1" fillId="0" borderId="22" xfId="5" applyFont="1" applyFill="1" applyBorder="1" applyAlignment="1">
      <alignment horizontal="right"/>
    </xf>
    <xf numFmtId="43" fontId="1" fillId="0" borderId="13" xfId="5" applyFont="1" applyFill="1" applyBorder="1" applyAlignment="1">
      <alignment horizontal="right"/>
    </xf>
    <xf numFmtId="43" fontId="20" fillId="0" borderId="0" xfId="1" applyNumberFormat="1" applyFont="1" applyBorder="1" applyAlignment="1">
      <alignment horizontal="center" vertical="center"/>
    </xf>
    <xf numFmtId="164" fontId="1" fillId="0" borderId="6" xfId="2" applyFont="1" applyBorder="1" applyAlignment="1">
      <alignment horizontal="center"/>
    </xf>
    <xf numFmtId="164" fontId="1" fillId="0" borderId="8" xfId="2" applyFont="1" applyBorder="1"/>
    <xf numFmtId="164" fontId="1" fillId="0" borderId="18" xfId="2" applyFont="1" applyBorder="1"/>
    <xf numFmtId="43" fontId="2" fillId="0" borderId="26" xfId="5" applyFont="1" applyFill="1" applyBorder="1" applyAlignment="1">
      <alignment horizontal="right"/>
    </xf>
    <xf numFmtId="43" fontId="2" fillId="0" borderId="19" xfId="5" applyFont="1" applyFill="1" applyBorder="1" applyAlignment="1">
      <alignment horizontal="right"/>
    </xf>
    <xf numFmtId="43" fontId="2" fillId="0" borderId="27" xfId="5" applyFont="1" applyFill="1" applyBorder="1" applyAlignment="1">
      <alignment horizontal="right"/>
    </xf>
    <xf numFmtId="43" fontId="1" fillId="0" borderId="0" xfId="5" quotePrefix="1" applyFont="1" applyAlignment="1">
      <alignment horizontal="right"/>
    </xf>
    <xf numFmtId="43" fontId="21" fillId="0" borderId="0" xfId="1" applyNumberFormat="1" applyFont="1" applyBorder="1" applyAlignment="1">
      <alignment horizontal="left" vertical="center"/>
    </xf>
    <xf numFmtId="43" fontId="22" fillId="0" borderId="19" xfId="5" applyFont="1" applyFill="1" applyBorder="1" applyAlignment="1">
      <alignment horizontal="right"/>
    </xf>
    <xf numFmtId="164" fontId="23" fillId="0" borderId="0" xfId="2" applyFont="1" applyAlignment="1">
      <alignment vertical="center"/>
    </xf>
    <xf numFmtId="164" fontId="24" fillId="0" borderId="0" xfId="2" applyFont="1" applyBorder="1" applyAlignment="1">
      <alignment horizontal="center" vertical="center"/>
    </xf>
    <xf numFmtId="164" fontId="24" fillId="0" borderId="0" xfId="2" applyFont="1" applyBorder="1" applyAlignment="1">
      <alignment vertical="center"/>
    </xf>
    <xf numFmtId="4" fontId="24" fillId="0" borderId="0" xfId="2" applyNumberFormat="1" applyFont="1" applyBorder="1" applyAlignment="1">
      <alignment vertical="center"/>
    </xf>
    <xf numFmtId="43" fontId="24" fillId="0" borderId="0" xfId="5" applyFont="1" applyBorder="1" applyAlignment="1">
      <alignment vertical="center"/>
    </xf>
    <xf numFmtId="164" fontId="25" fillId="0" borderId="0" xfId="2" applyFont="1" applyAlignment="1">
      <alignment vertical="center"/>
    </xf>
    <xf numFmtId="164" fontId="26" fillId="0" borderId="0" xfId="2" applyFont="1"/>
    <xf numFmtId="164" fontId="1" fillId="0" borderId="0" xfId="2" applyFill="1"/>
    <xf numFmtId="164" fontId="6" fillId="0" borderId="0" xfId="2" applyFont="1" applyFill="1" applyBorder="1" applyAlignment="1">
      <alignment horizontal="center"/>
    </xf>
    <xf numFmtId="164" fontId="6" fillId="0" borderId="0" xfId="2" applyFont="1" applyFill="1" applyBorder="1"/>
    <xf numFmtId="4" fontId="7" fillId="0" borderId="0" xfId="2" applyNumberFormat="1" applyFont="1" applyFill="1" applyBorder="1"/>
    <xf numFmtId="164" fontId="1" fillId="0" borderId="0" xfId="2" applyFont="1" applyBorder="1"/>
    <xf numFmtId="4" fontId="27" fillId="0" borderId="0" xfId="2" applyNumberFormat="1" applyFont="1" applyBorder="1"/>
    <xf numFmtId="4" fontId="7" fillId="0" borderId="5" xfId="2" applyNumberFormat="1" applyFont="1" applyBorder="1"/>
    <xf numFmtId="4" fontId="7" fillId="0" borderId="1" xfId="2" applyNumberFormat="1" applyFont="1" applyBorder="1"/>
    <xf numFmtId="44" fontId="6" fillId="0" borderId="0" xfId="1" applyFont="1" applyBorder="1" applyAlignment="1">
      <alignment horizontal="center" vertical="center"/>
    </xf>
    <xf numFmtId="44" fontId="9" fillId="0" borderId="0" xfId="1" applyFont="1" applyBorder="1" applyAlignment="1">
      <alignment horizontal="center" vertical="center"/>
    </xf>
    <xf numFmtId="164" fontId="7" fillId="0" borderId="0" xfId="2" applyFont="1" applyBorder="1" applyAlignment="1">
      <alignment horizontal="center" vertical="center"/>
    </xf>
    <xf numFmtId="164" fontId="6" fillId="0" borderId="8" xfId="2" applyFont="1" applyBorder="1" applyAlignment="1">
      <alignment horizontal="center" vertical="center"/>
    </xf>
    <xf numFmtId="164" fontId="7" fillId="0" borderId="8" xfId="2" applyFont="1" applyBorder="1" applyAlignment="1">
      <alignment horizontal="center" vertical="center"/>
    </xf>
    <xf numFmtId="43" fontId="5" fillId="0" borderId="28" xfId="5" applyFont="1" applyBorder="1" applyAlignment="1">
      <alignment vertical="center"/>
    </xf>
    <xf numFmtId="14" fontId="30" fillId="0" borderId="0" xfId="2" quotePrefix="1" applyNumberFormat="1" applyFont="1" applyAlignment="1">
      <alignment vertical="center"/>
    </xf>
    <xf numFmtId="2" fontId="30" fillId="0" borderId="28" xfId="5" applyNumberFormat="1" applyFont="1" applyBorder="1" applyAlignment="1">
      <alignment horizontal="center" vertical="center"/>
    </xf>
    <xf numFmtId="1" fontId="30" fillId="0" borderId="28" xfId="5" applyNumberFormat="1" applyFont="1" applyBorder="1" applyAlignment="1">
      <alignment horizontal="center" vertical="center"/>
    </xf>
    <xf numFmtId="164" fontId="1" fillId="0" borderId="4" xfId="2" applyFont="1" applyBorder="1" applyAlignment="1">
      <alignment horizontal="right"/>
    </xf>
    <xf numFmtId="165" fontId="2" fillId="0" borderId="0" xfId="5" applyNumberFormat="1" applyFont="1"/>
    <xf numFmtId="165" fontId="1" fillId="2" borderId="0" xfId="5" applyNumberFormat="1" applyFont="1" applyFill="1"/>
    <xf numFmtId="165" fontId="1" fillId="0" borderId="0" xfId="5" applyNumberFormat="1" applyFont="1"/>
    <xf numFmtId="165" fontId="4" fillId="0" borderId="0" xfId="5" applyNumberFormat="1" applyFont="1" applyAlignment="1">
      <alignment horizontal="center"/>
    </xf>
    <xf numFmtId="165" fontId="1" fillId="0" borderId="0" xfId="5" applyNumberFormat="1" applyFont="1" applyBorder="1"/>
    <xf numFmtId="165" fontId="1" fillId="0" borderId="0" xfId="5" applyNumberFormat="1" applyFont="1" applyFill="1"/>
    <xf numFmtId="165" fontId="25" fillId="0" borderId="0" xfId="5" applyNumberFormat="1" applyFont="1" applyAlignment="1">
      <alignment vertical="center"/>
    </xf>
    <xf numFmtId="165" fontId="1" fillId="0" borderId="0" xfId="5" applyNumberFormat="1" applyFont="1" applyAlignment="1">
      <alignment vertical="center"/>
    </xf>
    <xf numFmtId="165" fontId="5" fillId="0" borderId="0" xfId="5" applyNumberFormat="1" applyFont="1"/>
    <xf numFmtId="164" fontId="1" fillId="0" borderId="0" xfId="2" applyFont="1" applyBorder="1" applyAlignment="1">
      <alignment horizontal="center" vertical="center" wrapText="1"/>
    </xf>
    <xf numFmtId="43" fontId="32" fillId="0" borderId="0" xfId="5" quotePrefix="1" applyFont="1"/>
    <xf numFmtId="43" fontId="11" fillId="0" borderId="28" xfId="5" applyFont="1" applyBorder="1" applyAlignment="1">
      <alignment vertical="center"/>
    </xf>
    <xf numFmtId="44" fontId="29" fillId="0" borderId="29" xfId="1" applyFont="1" applyBorder="1" applyAlignment="1">
      <alignment vertical="center"/>
    </xf>
    <xf numFmtId="44" fontId="29" fillId="0" borderId="0" xfId="1" applyFont="1" applyBorder="1" applyAlignment="1">
      <alignment vertical="center"/>
    </xf>
    <xf numFmtId="0" fontId="5" fillId="0" borderId="0" xfId="5" applyNumberFormat="1" applyFont="1" applyAlignment="1">
      <alignment horizontal="right"/>
    </xf>
    <xf numFmtId="43" fontId="2" fillId="0" borderId="17" xfId="5" applyFont="1" applyFill="1" applyBorder="1" applyAlignment="1">
      <alignment horizontal="right"/>
    </xf>
    <xf numFmtId="164" fontId="1" fillId="0" borderId="0" xfId="2" applyFont="1" applyBorder="1" applyAlignment="1">
      <alignment horizontal="center" vertical="center" wrapText="1"/>
    </xf>
    <xf numFmtId="14" fontId="15" fillId="0" borderId="0" xfId="2" applyNumberFormat="1" applyFont="1" applyBorder="1" applyAlignment="1">
      <alignment horizontal="center" vertical="top"/>
    </xf>
    <xf numFmtId="49" fontId="16" fillId="0" borderId="0" xfId="3" applyNumberFormat="1" applyFont="1" applyAlignment="1">
      <alignment horizontal="center" vertical="center"/>
    </xf>
    <xf numFmtId="43" fontId="31" fillId="0" borderId="0" xfId="5" applyFont="1" applyAlignment="1">
      <alignment horizontal="center" wrapText="1"/>
    </xf>
    <xf numFmtId="43" fontId="31" fillId="0" borderId="5" xfId="5" applyFont="1" applyBorder="1" applyAlignment="1">
      <alignment horizontal="center" wrapText="1"/>
    </xf>
    <xf numFmtId="164" fontId="31" fillId="0" borderId="0" xfId="2" applyFont="1" applyAlignment="1">
      <alignment horizontal="center" wrapText="1"/>
    </xf>
    <xf numFmtId="164" fontId="31" fillId="0" borderId="5" xfId="2" applyFont="1" applyBorder="1" applyAlignment="1">
      <alignment horizontal="center" wrapText="1"/>
    </xf>
    <xf numFmtId="4" fontId="7" fillId="0" borderId="0" xfId="2" applyNumberFormat="1" applyFont="1" applyBorder="1" applyAlignment="1">
      <alignment horizontal="center"/>
    </xf>
    <xf numFmtId="164" fontId="28" fillId="0" borderId="0" xfId="2" applyFont="1" applyAlignment="1">
      <alignment horizontal="center"/>
    </xf>
    <xf numFmtId="164" fontId="28" fillId="0" borderId="5" xfId="2" applyFont="1" applyBorder="1" applyAlignment="1">
      <alignment horizontal="center"/>
    </xf>
    <xf numFmtId="164" fontId="28" fillId="0" borderId="0" xfId="2" applyFont="1" applyAlignment="1">
      <alignment horizontal="center" wrapText="1"/>
    </xf>
    <xf numFmtId="164" fontId="28" fillId="0" borderId="5" xfId="2" applyFont="1" applyBorder="1" applyAlignment="1">
      <alignment horizontal="center" wrapText="1"/>
    </xf>
  </cellXfs>
  <cellStyles count="6">
    <cellStyle name="Comma" xfId="5" builtinId="3"/>
    <cellStyle name="Currency" xfId="1" builtinId="4"/>
    <cellStyle name="Normal" xfId="0" builtinId="0"/>
    <cellStyle name="Normal 2" xfId="4"/>
    <cellStyle name="Normal_PREMAC WAGES MARCH'05" xfId="2"/>
    <cellStyle name="Normal_Wages - 2005" xfId="3"/>
  </cellStyles>
  <dxfs count="0"/>
  <tableStyles count="0" defaultTableStyle="TableStyleMedium2" defaultPivotStyle="PivotStyleLight16"/>
  <colors>
    <mruColors>
      <color rgb="FFFF00FF"/>
      <color rgb="FFFF33CC"/>
      <color rgb="FF00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2</xdr:row>
      <xdr:rowOff>0</xdr:rowOff>
    </xdr:to>
    <xdr:sp macro="" textlink="">
      <xdr:nvSpPr>
        <xdr:cNvPr id="2" name="TextBox 1"/>
        <xdr:cNvSpPr txBox="1"/>
      </xdr:nvSpPr>
      <xdr:spPr>
        <a:xfrm rot="4938974">
          <a:off x="234249" y="171339"/>
          <a:ext cx="1084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2</xdr:row>
      <xdr:rowOff>0</xdr:rowOff>
    </xdr:from>
    <xdr:to>
      <xdr:col>0</xdr:col>
      <xdr:colOff>483022</xdr:colOff>
      <xdr:row>11</xdr:row>
      <xdr:rowOff>0</xdr:rowOff>
    </xdr:to>
    <xdr:sp macro="" textlink="">
      <xdr:nvSpPr>
        <xdr:cNvPr id="3" name="TextBox 2"/>
        <xdr:cNvSpPr txBox="1"/>
      </xdr:nvSpPr>
      <xdr:spPr>
        <a:xfrm rot="4938974">
          <a:off x="-588109" y="1024369"/>
          <a:ext cx="170497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85</xdr:row>
      <xdr:rowOff>0</xdr:rowOff>
    </xdr:from>
    <xdr:to>
      <xdr:col>0</xdr:col>
      <xdr:colOff>463120</xdr:colOff>
      <xdr:row>85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7972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94</xdr:row>
      <xdr:rowOff>0</xdr:rowOff>
    </xdr:from>
    <xdr:to>
      <xdr:col>0</xdr:col>
      <xdr:colOff>463120</xdr:colOff>
      <xdr:row>94</xdr:row>
      <xdr:rowOff>0</xdr:rowOff>
    </xdr:to>
    <xdr:sp macro="" textlink="">
      <xdr:nvSpPr>
        <xdr:cNvPr id="5" name="TextBox 4"/>
        <xdr:cNvSpPr txBox="1"/>
      </xdr:nvSpPr>
      <xdr:spPr>
        <a:xfrm rot="4938974">
          <a:off x="244477" y="94301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437287</xdr:colOff>
      <xdr:row>94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94301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94</xdr:row>
      <xdr:rowOff>0</xdr:rowOff>
    </xdr:from>
    <xdr:to>
      <xdr:col>0</xdr:col>
      <xdr:colOff>437287</xdr:colOff>
      <xdr:row>94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94301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85</xdr:row>
      <xdr:rowOff>0</xdr:rowOff>
    </xdr:from>
    <xdr:to>
      <xdr:col>0</xdr:col>
      <xdr:colOff>537855</xdr:colOff>
      <xdr:row>85</xdr:row>
      <xdr:rowOff>0</xdr:rowOff>
    </xdr:to>
    <xdr:sp macro="" textlink="">
      <xdr:nvSpPr>
        <xdr:cNvPr id="8" name="TextBox 7"/>
        <xdr:cNvSpPr txBox="1"/>
      </xdr:nvSpPr>
      <xdr:spPr>
        <a:xfrm rot="4938974">
          <a:off x="281698" y="793534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85</xdr:row>
      <xdr:rowOff>0</xdr:rowOff>
    </xdr:from>
    <xdr:to>
      <xdr:col>0</xdr:col>
      <xdr:colOff>463120</xdr:colOff>
      <xdr:row>85</xdr:row>
      <xdr:rowOff>0</xdr:rowOff>
    </xdr:to>
    <xdr:sp macro="" textlink="">
      <xdr:nvSpPr>
        <xdr:cNvPr id="9" name="TextBox 8"/>
        <xdr:cNvSpPr txBox="1"/>
      </xdr:nvSpPr>
      <xdr:spPr>
        <a:xfrm rot="4938974">
          <a:off x="244477" y="7972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85</xdr:row>
      <xdr:rowOff>0</xdr:rowOff>
    </xdr:from>
    <xdr:to>
      <xdr:col>0</xdr:col>
      <xdr:colOff>437287</xdr:colOff>
      <xdr:row>85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7972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85</xdr:row>
      <xdr:rowOff>0</xdr:rowOff>
    </xdr:from>
    <xdr:to>
      <xdr:col>0</xdr:col>
      <xdr:colOff>437287</xdr:colOff>
      <xdr:row>85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7972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437287</xdr:colOff>
      <xdr:row>80</xdr:row>
      <xdr:rowOff>0</xdr:rowOff>
    </xdr:to>
    <xdr:sp macro="" textlink="">
      <xdr:nvSpPr>
        <xdr:cNvPr id="12" name="TextBox 11"/>
        <xdr:cNvSpPr txBox="1"/>
      </xdr:nvSpPr>
      <xdr:spPr>
        <a:xfrm rot="4938974">
          <a:off x="-633844" y="6282169"/>
          <a:ext cx="170497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5/5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85</xdr:row>
      <xdr:rowOff>0</xdr:rowOff>
    </xdr:from>
    <xdr:to>
      <xdr:col>0</xdr:col>
      <xdr:colOff>437287</xdr:colOff>
      <xdr:row>85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7972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32</xdr:row>
      <xdr:rowOff>0</xdr:rowOff>
    </xdr:from>
    <xdr:to>
      <xdr:col>0</xdr:col>
      <xdr:colOff>463786</xdr:colOff>
      <xdr:row>32</xdr:row>
      <xdr:rowOff>0</xdr:rowOff>
    </xdr:to>
    <xdr:sp macro="" textlink="">
      <xdr:nvSpPr>
        <xdr:cNvPr id="14" name="TextBox 13"/>
        <xdr:cNvSpPr txBox="1"/>
      </xdr:nvSpPr>
      <xdr:spPr>
        <a:xfrm rot="4938974">
          <a:off x="245143" y="2715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437287</xdr:colOff>
      <xdr:row>45</xdr:row>
      <xdr:rowOff>0</xdr:rowOff>
    </xdr:to>
    <xdr:sp macro="" textlink="">
      <xdr:nvSpPr>
        <xdr:cNvPr id="15" name="TextBox 14"/>
        <xdr:cNvSpPr txBox="1"/>
      </xdr:nvSpPr>
      <xdr:spPr>
        <a:xfrm rot="4938974">
          <a:off x="-633844" y="3653269"/>
          <a:ext cx="170497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18</xdr:row>
      <xdr:rowOff>2048</xdr:rowOff>
    </xdr:from>
    <xdr:to>
      <xdr:col>0</xdr:col>
      <xdr:colOff>555242</xdr:colOff>
      <xdr:row>28</xdr:row>
      <xdr:rowOff>47058</xdr:rowOff>
    </xdr:to>
    <xdr:sp macro="" textlink="">
      <xdr:nvSpPr>
        <xdr:cNvPr id="16" name="TextBox 15"/>
        <xdr:cNvSpPr txBox="1"/>
      </xdr:nvSpPr>
      <xdr:spPr>
        <a:xfrm rot="4938974" flipH="1">
          <a:off x="-495531" y="3711159"/>
          <a:ext cx="166426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49</xdr:row>
      <xdr:rowOff>0</xdr:rowOff>
    </xdr:from>
    <xdr:to>
      <xdr:col>0</xdr:col>
      <xdr:colOff>463786</xdr:colOff>
      <xdr:row>49</xdr:row>
      <xdr:rowOff>0</xdr:rowOff>
    </xdr:to>
    <xdr:sp macro="" textlink="">
      <xdr:nvSpPr>
        <xdr:cNvPr id="17" name="TextBox 16"/>
        <xdr:cNvSpPr txBox="1"/>
      </xdr:nvSpPr>
      <xdr:spPr>
        <a:xfrm rot="4938974">
          <a:off x="245143" y="5667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50</xdr:row>
      <xdr:rowOff>0</xdr:rowOff>
    </xdr:from>
    <xdr:to>
      <xdr:col>0</xdr:col>
      <xdr:colOff>437287</xdr:colOff>
      <xdr:row>59</xdr:row>
      <xdr:rowOff>130735</xdr:rowOff>
    </xdr:to>
    <xdr:sp macro="" textlink="">
      <xdr:nvSpPr>
        <xdr:cNvPr id="18" name="TextBox 17"/>
        <xdr:cNvSpPr txBox="1"/>
      </xdr:nvSpPr>
      <xdr:spPr>
        <a:xfrm rot="4938974" flipH="1">
          <a:off x="-613486" y="9376486"/>
          <a:ext cx="166426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2</xdr:row>
      <xdr:rowOff>0</xdr:rowOff>
    </xdr:to>
    <xdr:sp macro="" textlink="">
      <xdr:nvSpPr>
        <xdr:cNvPr id="2" name="TextBox 1"/>
        <xdr:cNvSpPr txBox="1"/>
      </xdr:nvSpPr>
      <xdr:spPr>
        <a:xfrm rot="4938974">
          <a:off x="234249" y="171339"/>
          <a:ext cx="1084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2</xdr:row>
      <xdr:rowOff>0</xdr:rowOff>
    </xdr:from>
    <xdr:to>
      <xdr:col>0</xdr:col>
      <xdr:colOff>483022</xdr:colOff>
      <xdr:row>20</xdr:row>
      <xdr:rowOff>0</xdr:rowOff>
    </xdr:to>
    <xdr:sp macro="" textlink="">
      <xdr:nvSpPr>
        <xdr:cNvPr id="3" name="TextBox 2"/>
        <xdr:cNvSpPr txBox="1"/>
      </xdr:nvSpPr>
      <xdr:spPr>
        <a:xfrm rot="4938974">
          <a:off x="-1264384" y="1700644"/>
          <a:ext cx="3057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55</xdr:row>
      <xdr:rowOff>0</xdr:rowOff>
    </xdr:from>
    <xdr:to>
      <xdr:col>0</xdr:col>
      <xdr:colOff>463120</xdr:colOff>
      <xdr:row>55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59929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64</xdr:row>
      <xdr:rowOff>0</xdr:rowOff>
    </xdr:from>
    <xdr:to>
      <xdr:col>0</xdr:col>
      <xdr:colOff>463120</xdr:colOff>
      <xdr:row>64</xdr:row>
      <xdr:rowOff>0</xdr:rowOff>
    </xdr:to>
    <xdr:sp macro="" textlink="">
      <xdr:nvSpPr>
        <xdr:cNvPr id="5" name="TextBox 4"/>
        <xdr:cNvSpPr txBox="1"/>
      </xdr:nvSpPr>
      <xdr:spPr>
        <a:xfrm rot="4938974">
          <a:off x="244477" y="174502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64</xdr:row>
      <xdr:rowOff>0</xdr:rowOff>
    </xdr:from>
    <xdr:to>
      <xdr:col>0</xdr:col>
      <xdr:colOff>437287</xdr:colOff>
      <xdr:row>64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74502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64</xdr:row>
      <xdr:rowOff>0</xdr:rowOff>
    </xdr:from>
    <xdr:to>
      <xdr:col>0</xdr:col>
      <xdr:colOff>437287</xdr:colOff>
      <xdr:row>64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174502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55</xdr:row>
      <xdr:rowOff>0</xdr:rowOff>
    </xdr:from>
    <xdr:to>
      <xdr:col>0</xdr:col>
      <xdr:colOff>537855</xdr:colOff>
      <xdr:row>55</xdr:row>
      <xdr:rowOff>0</xdr:rowOff>
    </xdr:to>
    <xdr:sp macro="" textlink="">
      <xdr:nvSpPr>
        <xdr:cNvPr id="8" name="TextBox 7"/>
        <xdr:cNvSpPr txBox="1"/>
      </xdr:nvSpPr>
      <xdr:spPr>
        <a:xfrm rot="4938974">
          <a:off x="281698" y="1595539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55</xdr:row>
      <xdr:rowOff>0</xdr:rowOff>
    </xdr:from>
    <xdr:to>
      <xdr:col>0</xdr:col>
      <xdr:colOff>463120</xdr:colOff>
      <xdr:row>55</xdr:row>
      <xdr:rowOff>0</xdr:rowOff>
    </xdr:to>
    <xdr:sp macro="" textlink="">
      <xdr:nvSpPr>
        <xdr:cNvPr id="9" name="TextBox 8"/>
        <xdr:cNvSpPr txBox="1"/>
      </xdr:nvSpPr>
      <xdr:spPr>
        <a:xfrm rot="4938974">
          <a:off x="244477" y="159929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437287</xdr:colOff>
      <xdr:row>55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59929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437287</xdr:colOff>
      <xdr:row>55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59929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437287</xdr:colOff>
      <xdr:row>55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59929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21</xdr:row>
      <xdr:rowOff>0</xdr:rowOff>
    </xdr:from>
    <xdr:to>
      <xdr:col>0</xdr:col>
      <xdr:colOff>463786</xdr:colOff>
      <xdr:row>21</xdr:row>
      <xdr:rowOff>0</xdr:rowOff>
    </xdr:to>
    <xdr:sp macro="" textlink="">
      <xdr:nvSpPr>
        <xdr:cNvPr id="14" name="TextBox 13"/>
        <xdr:cNvSpPr txBox="1"/>
      </xdr:nvSpPr>
      <xdr:spPr>
        <a:xfrm rot="4938974">
          <a:off x="245143" y="33913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351562</xdr:colOff>
      <xdr:row>37</xdr:row>
      <xdr:rowOff>0</xdr:rowOff>
    </xdr:to>
    <xdr:sp macro="" textlink="">
      <xdr:nvSpPr>
        <xdr:cNvPr id="15" name="TextBox 14"/>
        <xdr:cNvSpPr txBox="1"/>
      </xdr:nvSpPr>
      <xdr:spPr>
        <a:xfrm rot="4938974">
          <a:off x="-1086282" y="4781982"/>
          <a:ext cx="2524125" cy="351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21</xdr:row>
      <xdr:rowOff>0</xdr:rowOff>
    </xdr:from>
    <xdr:to>
      <xdr:col>0</xdr:col>
      <xdr:colOff>555242</xdr:colOff>
      <xdr:row>21</xdr:row>
      <xdr:rowOff>0</xdr:rowOff>
    </xdr:to>
    <xdr:sp macro="" textlink="">
      <xdr:nvSpPr>
        <xdr:cNvPr id="16" name="TextBox 15"/>
        <xdr:cNvSpPr txBox="1"/>
      </xdr:nvSpPr>
      <xdr:spPr>
        <a:xfrm rot="4938974" flipH="1">
          <a:off x="336599" y="33913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53</xdr:row>
      <xdr:rowOff>0</xdr:rowOff>
    </xdr:from>
    <xdr:to>
      <xdr:col>0</xdr:col>
      <xdr:colOff>463786</xdr:colOff>
      <xdr:row>53</xdr:row>
      <xdr:rowOff>0</xdr:rowOff>
    </xdr:to>
    <xdr:sp macro="" textlink="">
      <xdr:nvSpPr>
        <xdr:cNvPr id="17" name="TextBox 16"/>
        <xdr:cNvSpPr txBox="1"/>
      </xdr:nvSpPr>
      <xdr:spPr>
        <a:xfrm rot="4938974">
          <a:off x="245143" y="66679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437287</xdr:colOff>
      <xdr:row>54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-548119" y="7520419"/>
          <a:ext cx="1533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55</xdr:row>
      <xdr:rowOff>0</xdr:rowOff>
    </xdr:from>
    <xdr:to>
      <xdr:col>0</xdr:col>
      <xdr:colOff>463786</xdr:colOff>
      <xdr:row>55</xdr:row>
      <xdr:rowOff>0</xdr:rowOff>
    </xdr:to>
    <xdr:sp macro="" textlink="">
      <xdr:nvSpPr>
        <xdr:cNvPr id="21" name="TextBox 20"/>
        <xdr:cNvSpPr txBox="1"/>
      </xdr:nvSpPr>
      <xdr:spPr>
        <a:xfrm rot="4938974">
          <a:off x="245143" y="132211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55</xdr:row>
      <xdr:rowOff>0</xdr:rowOff>
    </xdr:from>
    <xdr:to>
      <xdr:col>0</xdr:col>
      <xdr:colOff>437287</xdr:colOff>
      <xdr:row>55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548119" y="14073619"/>
          <a:ext cx="1533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54</xdr:row>
      <xdr:rowOff>0</xdr:rowOff>
    </xdr:from>
    <xdr:to>
      <xdr:col>0</xdr:col>
      <xdr:colOff>437287</xdr:colOff>
      <xdr:row>54</xdr:row>
      <xdr:rowOff>0</xdr:rowOff>
    </xdr:to>
    <xdr:sp macro="" textlink="">
      <xdr:nvSpPr>
        <xdr:cNvPr id="24" name="TextBox 23"/>
        <xdr:cNvSpPr txBox="1"/>
      </xdr:nvSpPr>
      <xdr:spPr>
        <a:xfrm rot="4938974" flipH="1">
          <a:off x="-548119" y="10797019"/>
          <a:ext cx="1533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51</xdr:row>
      <xdr:rowOff>0</xdr:rowOff>
    </xdr:from>
    <xdr:to>
      <xdr:col>0</xdr:col>
      <xdr:colOff>463786</xdr:colOff>
      <xdr:row>51</xdr:row>
      <xdr:rowOff>0</xdr:rowOff>
    </xdr:to>
    <xdr:sp macro="" textlink="">
      <xdr:nvSpPr>
        <xdr:cNvPr id="25" name="TextBox 24"/>
        <xdr:cNvSpPr txBox="1"/>
      </xdr:nvSpPr>
      <xdr:spPr>
        <a:xfrm rot="4938974">
          <a:off x="245143" y="71537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3" name="TextBox 2"/>
        <xdr:cNvSpPr txBox="1"/>
      </xdr:nvSpPr>
      <xdr:spPr>
        <a:xfrm rot="4938974">
          <a:off x="-1264384" y="1700644"/>
          <a:ext cx="3057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62</xdr:row>
      <xdr:rowOff>0</xdr:rowOff>
    </xdr:from>
    <xdr:to>
      <xdr:col>0</xdr:col>
      <xdr:colOff>463120</xdr:colOff>
      <xdr:row>62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59929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71</xdr:row>
      <xdr:rowOff>0</xdr:rowOff>
    </xdr:from>
    <xdr:to>
      <xdr:col>0</xdr:col>
      <xdr:colOff>463120</xdr:colOff>
      <xdr:row>71</xdr:row>
      <xdr:rowOff>0</xdr:rowOff>
    </xdr:to>
    <xdr:sp macro="" textlink="">
      <xdr:nvSpPr>
        <xdr:cNvPr id="5" name="TextBox 4"/>
        <xdr:cNvSpPr txBox="1"/>
      </xdr:nvSpPr>
      <xdr:spPr>
        <a:xfrm rot="4938974">
          <a:off x="244477" y="174502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437287</xdr:colOff>
      <xdr:row>71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74502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437287</xdr:colOff>
      <xdr:row>71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174502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62</xdr:row>
      <xdr:rowOff>0</xdr:rowOff>
    </xdr:from>
    <xdr:to>
      <xdr:col>0</xdr:col>
      <xdr:colOff>537855</xdr:colOff>
      <xdr:row>62</xdr:row>
      <xdr:rowOff>0</xdr:rowOff>
    </xdr:to>
    <xdr:sp macro="" textlink="">
      <xdr:nvSpPr>
        <xdr:cNvPr id="8" name="TextBox 7"/>
        <xdr:cNvSpPr txBox="1"/>
      </xdr:nvSpPr>
      <xdr:spPr>
        <a:xfrm rot="4938974">
          <a:off x="281698" y="1595539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62</xdr:row>
      <xdr:rowOff>0</xdr:rowOff>
    </xdr:from>
    <xdr:to>
      <xdr:col>0</xdr:col>
      <xdr:colOff>463120</xdr:colOff>
      <xdr:row>62</xdr:row>
      <xdr:rowOff>0</xdr:rowOff>
    </xdr:to>
    <xdr:sp macro="" textlink="">
      <xdr:nvSpPr>
        <xdr:cNvPr id="9" name="TextBox 8"/>
        <xdr:cNvSpPr txBox="1"/>
      </xdr:nvSpPr>
      <xdr:spPr>
        <a:xfrm rot="4938974">
          <a:off x="244477" y="159929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0</xdr:col>
      <xdr:colOff>437287</xdr:colOff>
      <xdr:row>62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59929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0</xdr:col>
      <xdr:colOff>437287</xdr:colOff>
      <xdr:row>62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59929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18644" y="158309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0</xdr:col>
      <xdr:colOff>437287</xdr:colOff>
      <xdr:row>62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59929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4" name="TextBox 13"/>
        <xdr:cNvSpPr txBox="1"/>
      </xdr:nvSpPr>
      <xdr:spPr>
        <a:xfrm rot="4938974">
          <a:off x="245143" y="33913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13</xdr:row>
      <xdr:rowOff>0</xdr:rowOff>
    </xdr:to>
    <xdr:sp macro="" textlink="">
      <xdr:nvSpPr>
        <xdr:cNvPr id="15" name="TextBox 14"/>
        <xdr:cNvSpPr txBox="1"/>
      </xdr:nvSpPr>
      <xdr:spPr>
        <a:xfrm rot="4938974">
          <a:off x="-1043419" y="4739119"/>
          <a:ext cx="25241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6" name="TextBox 15"/>
        <xdr:cNvSpPr txBox="1"/>
      </xdr:nvSpPr>
      <xdr:spPr>
        <a:xfrm rot="4938974" flipH="1">
          <a:off x="336599" y="33913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17</xdr:row>
      <xdr:rowOff>0</xdr:rowOff>
    </xdr:from>
    <xdr:to>
      <xdr:col>0</xdr:col>
      <xdr:colOff>463786</xdr:colOff>
      <xdr:row>17</xdr:row>
      <xdr:rowOff>0</xdr:rowOff>
    </xdr:to>
    <xdr:sp macro="" textlink="">
      <xdr:nvSpPr>
        <xdr:cNvPr id="17" name="TextBox 16"/>
        <xdr:cNvSpPr txBox="1"/>
      </xdr:nvSpPr>
      <xdr:spPr>
        <a:xfrm rot="4938974">
          <a:off x="245143" y="66679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437287</xdr:colOff>
      <xdr:row>27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-548119" y="7520419"/>
          <a:ext cx="1533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61</xdr:row>
      <xdr:rowOff>0</xdr:rowOff>
    </xdr:from>
    <xdr:to>
      <xdr:col>0</xdr:col>
      <xdr:colOff>463786</xdr:colOff>
      <xdr:row>61</xdr:row>
      <xdr:rowOff>0</xdr:rowOff>
    </xdr:to>
    <xdr:sp macro="" textlink="">
      <xdr:nvSpPr>
        <xdr:cNvPr id="19" name="TextBox 18"/>
        <xdr:cNvSpPr txBox="1"/>
      </xdr:nvSpPr>
      <xdr:spPr>
        <a:xfrm rot="4938974">
          <a:off x="245143" y="158309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20" name="TextBox 19"/>
        <xdr:cNvSpPr txBox="1"/>
      </xdr:nvSpPr>
      <xdr:spPr>
        <a:xfrm rot="4938974" flipH="1">
          <a:off x="218644" y="158309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49</xdr:row>
      <xdr:rowOff>0</xdr:rowOff>
    </xdr:from>
    <xdr:to>
      <xdr:col>0</xdr:col>
      <xdr:colOff>463786</xdr:colOff>
      <xdr:row>49</xdr:row>
      <xdr:rowOff>0</xdr:rowOff>
    </xdr:to>
    <xdr:sp macro="" textlink="">
      <xdr:nvSpPr>
        <xdr:cNvPr id="21" name="TextBox 20"/>
        <xdr:cNvSpPr txBox="1"/>
      </xdr:nvSpPr>
      <xdr:spPr>
        <a:xfrm rot="4938974">
          <a:off x="245143" y="132211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50</xdr:row>
      <xdr:rowOff>0</xdr:rowOff>
    </xdr:from>
    <xdr:to>
      <xdr:col>0</xdr:col>
      <xdr:colOff>437287</xdr:colOff>
      <xdr:row>59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548119" y="14073619"/>
          <a:ext cx="1533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33</xdr:row>
      <xdr:rowOff>0</xdr:rowOff>
    </xdr:from>
    <xdr:to>
      <xdr:col>0</xdr:col>
      <xdr:colOff>463786</xdr:colOff>
      <xdr:row>33</xdr:row>
      <xdr:rowOff>0</xdr:rowOff>
    </xdr:to>
    <xdr:sp macro="" textlink="">
      <xdr:nvSpPr>
        <xdr:cNvPr id="23" name="TextBox 22"/>
        <xdr:cNvSpPr txBox="1"/>
      </xdr:nvSpPr>
      <xdr:spPr>
        <a:xfrm rot="4938974">
          <a:off x="245143" y="99445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437287</xdr:colOff>
      <xdr:row>43</xdr:row>
      <xdr:rowOff>0</xdr:rowOff>
    </xdr:to>
    <xdr:sp macro="" textlink="">
      <xdr:nvSpPr>
        <xdr:cNvPr id="24" name="TextBox 23"/>
        <xdr:cNvSpPr txBox="1"/>
      </xdr:nvSpPr>
      <xdr:spPr>
        <a:xfrm rot="4938974" flipH="1">
          <a:off x="-548119" y="10797019"/>
          <a:ext cx="1533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45735</xdr:colOff>
      <xdr:row>1</xdr:row>
      <xdr:rowOff>0</xdr:rowOff>
    </xdr:from>
    <xdr:to>
      <xdr:col>0</xdr:col>
      <xdr:colOff>483022</xdr:colOff>
      <xdr:row>1</xdr:row>
      <xdr:rowOff>0</xdr:rowOff>
    </xdr:to>
    <xdr:sp macro="" textlink="">
      <xdr:nvSpPr>
        <xdr:cNvPr id="2" name="TextBox 1"/>
        <xdr:cNvSpPr txBox="1"/>
      </xdr:nvSpPr>
      <xdr:spPr>
        <a:xfrm rot="4938974">
          <a:off x="26437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65</xdr:row>
      <xdr:rowOff>0</xdr:rowOff>
    </xdr:from>
    <xdr:to>
      <xdr:col>0</xdr:col>
      <xdr:colOff>463120</xdr:colOff>
      <xdr:row>65</xdr:row>
      <xdr:rowOff>0</xdr:rowOff>
    </xdr:to>
    <xdr:sp macro="" textlink="">
      <xdr:nvSpPr>
        <xdr:cNvPr id="3" name="TextBox 2"/>
        <xdr:cNvSpPr txBox="1"/>
      </xdr:nvSpPr>
      <xdr:spPr>
        <a:xfrm rot="4938974">
          <a:off x="244477" y="100969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74</xdr:row>
      <xdr:rowOff>0</xdr:rowOff>
    </xdr:from>
    <xdr:to>
      <xdr:col>0</xdr:col>
      <xdr:colOff>463120</xdr:colOff>
      <xdr:row>74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15542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437287</xdr:colOff>
      <xdr:row>74</xdr:row>
      <xdr:rowOff>0</xdr:rowOff>
    </xdr:to>
    <xdr:sp macro="" textlink="">
      <xdr:nvSpPr>
        <xdr:cNvPr id="5" name="TextBox 4"/>
        <xdr:cNvSpPr txBox="1"/>
      </xdr:nvSpPr>
      <xdr:spPr>
        <a:xfrm rot="4938974">
          <a:off x="218644" y="115542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437287</xdr:colOff>
      <xdr:row>74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15542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65</xdr:row>
      <xdr:rowOff>0</xdr:rowOff>
    </xdr:from>
    <xdr:to>
      <xdr:col>0</xdr:col>
      <xdr:colOff>537855</xdr:colOff>
      <xdr:row>65</xdr:row>
      <xdr:rowOff>0</xdr:rowOff>
    </xdr:to>
    <xdr:sp macro="" textlink="">
      <xdr:nvSpPr>
        <xdr:cNvPr id="7" name="TextBox 6"/>
        <xdr:cNvSpPr txBox="1"/>
      </xdr:nvSpPr>
      <xdr:spPr>
        <a:xfrm rot="4938974">
          <a:off x="281698" y="1005941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65</xdr:row>
      <xdr:rowOff>0</xdr:rowOff>
    </xdr:from>
    <xdr:to>
      <xdr:col>0</xdr:col>
      <xdr:colOff>463120</xdr:colOff>
      <xdr:row>65</xdr:row>
      <xdr:rowOff>0</xdr:rowOff>
    </xdr:to>
    <xdr:sp macro="" textlink="">
      <xdr:nvSpPr>
        <xdr:cNvPr id="8" name="TextBox 7"/>
        <xdr:cNvSpPr txBox="1"/>
      </xdr:nvSpPr>
      <xdr:spPr>
        <a:xfrm rot="4938974">
          <a:off x="244477" y="100969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437287</xdr:colOff>
      <xdr:row>65</xdr:row>
      <xdr:rowOff>0</xdr:rowOff>
    </xdr:to>
    <xdr:sp macro="" textlink="">
      <xdr:nvSpPr>
        <xdr:cNvPr id="9" name="TextBox 8"/>
        <xdr:cNvSpPr txBox="1"/>
      </xdr:nvSpPr>
      <xdr:spPr>
        <a:xfrm rot="4938974">
          <a:off x="218644" y="100969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437287</xdr:colOff>
      <xdr:row>65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00969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437287</xdr:colOff>
      <xdr:row>65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18644" y="100969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</xdr:row>
      <xdr:rowOff>0</xdr:rowOff>
    </xdr:from>
    <xdr:to>
      <xdr:col>0</xdr:col>
      <xdr:colOff>463786</xdr:colOff>
      <xdr:row>1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45143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437287</xdr:colOff>
      <xdr:row>13</xdr:row>
      <xdr:rowOff>0</xdr:rowOff>
    </xdr:to>
    <xdr:sp macro="" textlink="">
      <xdr:nvSpPr>
        <xdr:cNvPr id="14" name="TextBox 13"/>
        <xdr:cNvSpPr txBox="1"/>
      </xdr:nvSpPr>
      <xdr:spPr>
        <a:xfrm rot="4938974">
          <a:off x="-719569" y="1110094"/>
          <a:ext cx="18764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</xdr:row>
      <xdr:rowOff>0</xdr:rowOff>
    </xdr:from>
    <xdr:to>
      <xdr:col>0</xdr:col>
      <xdr:colOff>555242</xdr:colOff>
      <xdr:row>1</xdr:row>
      <xdr:rowOff>0</xdr:rowOff>
    </xdr:to>
    <xdr:sp macro="" textlink="">
      <xdr:nvSpPr>
        <xdr:cNvPr id="15" name="TextBox 14"/>
        <xdr:cNvSpPr txBox="1"/>
      </xdr:nvSpPr>
      <xdr:spPr>
        <a:xfrm rot="4938974" flipH="1">
          <a:off x="336599" y="86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33</xdr:row>
      <xdr:rowOff>0</xdr:rowOff>
    </xdr:from>
    <xdr:to>
      <xdr:col>0</xdr:col>
      <xdr:colOff>463786</xdr:colOff>
      <xdr:row>33</xdr:row>
      <xdr:rowOff>0</xdr:rowOff>
    </xdr:to>
    <xdr:sp macro="" textlink="">
      <xdr:nvSpPr>
        <xdr:cNvPr id="16" name="TextBox 15"/>
        <xdr:cNvSpPr txBox="1"/>
      </xdr:nvSpPr>
      <xdr:spPr>
        <a:xfrm rot="4938974">
          <a:off x="245143" y="27150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437287</xdr:colOff>
      <xdr:row>43</xdr:row>
      <xdr:rowOff>0</xdr:rowOff>
    </xdr:to>
    <xdr:sp macro="" textlink="">
      <xdr:nvSpPr>
        <xdr:cNvPr id="17" name="TextBox 16"/>
        <xdr:cNvSpPr txBox="1"/>
      </xdr:nvSpPr>
      <xdr:spPr>
        <a:xfrm rot="4938974" flipH="1">
          <a:off x="-548119" y="3567544"/>
          <a:ext cx="1533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65</xdr:row>
      <xdr:rowOff>0</xdr:rowOff>
    </xdr:from>
    <xdr:to>
      <xdr:col>0</xdr:col>
      <xdr:colOff>463786</xdr:colOff>
      <xdr:row>65</xdr:row>
      <xdr:rowOff>0</xdr:rowOff>
    </xdr:to>
    <xdr:sp macro="" textlink="">
      <xdr:nvSpPr>
        <xdr:cNvPr id="20" name="TextBox 19"/>
        <xdr:cNvSpPr txBox="1"/>
      </xdr:nvSpPr>
      <xdr:spPr>
        <a:xfrm rot="4938974">
          <a:off x="245143" y="7972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437287</xdr:colOff>
      <xdr:row>65</xdr:row>
      <xdr:rowOff>0</xdr:rowOff>
    </xdr:to>
    <xdr:sp macro="" textlink="">
      <xdr:nvSpPr>
        <xdr:cNvPr id="21" name="TextBox 20"/>
        <xdr:cNvSpPr txBox="1"/>
      </xdr:nvSpPr>
      <xdr:spPr>
        <a:xfrm rot="4938974" flipH="1">
          <a:off x="-548119" y="8825344"/>
          <a:ext cx="1533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49</xdr:row>
      <xdr:rowOff>0</xdr:rowOff>
    </xdr:from>
    <xdr:to>
      <xdr:col>0</xdr:col>
      <xdr:colOff>463786</xdr:colOff>
      <xdr:row>49</xdr:row>
      <xdr:rowOff>0</xdr:rowOff>
    </xdr:to>
    <xdr:sp macro="" textlink="">
      <xdr:nvSpPr>
        <xdr:cNvPr id="22" name="TextBox 21"/>
        <xdr:cNvSpPr txBox="1"/>
      </xdr:nvSpPr>
      <xdr:spPr>
        <a:xfrm rot="4938974">
          <a:off x="245143" y="53439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50</xdr:row>
      <xdr:rowOff>0</xdr:rowOff>
    </xdr:from>
    <xdr:to>
      <xdr:col>0</xdr:col>
      <xdr:colOff>437287</xdr:colOff>
      <xdr:row>59</xdr:row>
      <xdr:rowOff>0</xdr:rowOff>
    </xdr:to>
    <xdr:sp macro="" textlink="">
      <xdr:nvSpPr>
        <xdr:cNvPr id="23" name="TextBox 22"/>
        <xdr:cNvSpPr txBox="1"/>
      </xdr:nvSpPr>
      <xdr:spPr>
        <a:xfrm rot="4938974" flipH="1">
          <a:off x="-548119" y="6196444"/>
          <a:ext cx="1533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17</xdr:row>
      <xdr:rowOff>0</xdr:rowOff>
    </xdr:from>
    <xdr:to>
      <xdr:col>0</xdr:col>
      <xdr:colOff>463786</xdr:colOff>
      <xdr:row>17</xdr:row>
      <xdr:rowOff>0</xdr:rowOff>
    </xdr:to>
    <xdr:sp macro="" textlink="">
      <xdr:nvSpPr>
        <xdr:cNvPr id="24" name="TextBox 23"/>
        <xdr:cNvSpPr txBox="1"/>
      </xdr:nvSpPr>
      <xdr:spPr>
        <a:xfrm rot="4938974">
          <a:off x="245143" y="53058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33</xdr:row>
      <xdr:rowOff>0</xdr:rowOff>
    </xdr:from>
    <xdr:to>
      <xdr:col>0</xdr:col>
      <xdr:colOff>463786</xdr:colOff>
      <xdr:row>33</xdr:row>
      <xdr:rowOff>0</xdr:rowOff>
    </xdr:to>
    <xdr:sp macro="" textlink="">
      <xdr:nvSpPr>
        <xdr:cNvPr id="25" name="TextBox 24"/>
        <xdr:cNvSpPr txBox="1"/>
      </xdr:nvSpPr>
      <xdr:spPr>
        <a:xfrm rot="4938974">
          <a:off x="245143" y="79347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437287</xdr:colOff>
      <xdr:row>27</xdr:row>
      <xdr:rowOff>0</xdr:rowOff>
    </xdr:to>
    <xdr:sp macro="" textlink="">
      <xdr:nvSpPr>
        <xdr:cNvPr id="26" name="TextBox 25"/>
        <xdr:cNvSpPr txBox="1"/>
      </xdr:nvSpPr>
      <xdr:spPr>
        <a:xfrm rot="4938974" flipH="1">
          <a:off x="-548119" y="3567544"/>
          <a:ext cx="1533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2</xdr:row>
      <xdr:rowOff>0</xdr:rowOff>
    </xdr:to>
    <xdr:sp macro="" textlink="">
      <xdr:nvSpPr>
        <xdr:cNvPr id="2" name="TextBox 1"/>
        <xdr:cNvSpPr txBox="1"/>
      </xdr:nvSpPr>
      <xdr:spPr>
        <a:xfrm rot="4938974">
          <a:off x="234249" y="171339"/>
          <a:ext cx="1084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2</xdr:row>
      <xdr:rowOff>0</xdr:rowOff>
    </xdr:from>
    <xdr:to>
      <xdr:col>0</xdr:col>
      <xdr:colOff>483022</xdr:colOff>
      <xdr:row>11</xdr:row>
      <xdr:rowOff>0</xdr:rowOff>
    </xdr:to>
    <xdr:sp macro="" textlink="">
      <xdr:nvSpPr>
        <xdr:cNvPr id="3" name="TextBox 2"/>
        <xdr:cNvSpPr txBox="1"/>
      </xdr:nvSpPr>
      <xdr:spPr>
        <a:xfrm rot="4938974">
          <a:off x="-502384" y="938644"/>
          <a:ext cx="1533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69</xdr:row>
      <xdr:rowOff>0</xdr:rowOff>
    </xdr:from>
    <xdr:to>
      <xdr:col>0</xdr:col>
      <xdr:colOff>463120</xdr:colOff>
      <xdr:row>69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38593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78</xdr:row>
      <xdr:rowOff>0</xdr:rowOff>
    </xdr:from>
    <xdr:to>
      <xdr:col>0</xdr:col>
      <xdr:colOff>463120</xdr:colOff>
      <xdr:row>78</xdr:row>
      <xdr:rowOff>0</xdr:rowOff>
    </xdr:to>
    <xdr:sp macro="" textlink="">
      <xdr:nvSpPr>
        <xdr:cNvPr id="5" name="TextBox 4"/>
        <xdr:cNvSpPr txBox="1"/>
      </xdr:nvSpPr>
      <xdr:spPr>
        <a:xfrm rot="4938974">
          <a:off x="244477" y="153166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78</xdr:row>
      <xdr:rowOff>0</xdr:rowOff>
    </xdr:from>
    <xdr:to>
      <xdr:col>0</xdr:col>
      <xdr:colOff>437287</xdr:colOff>
      <xdr:row>78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53166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78</xdr:row>
      <xdr:rowOff>0</xdr:rowOff>
    </xdr:from>
    <xdr:to>
      <xdr:col>0</xdr:col>
      <xdr:colOff>437287</xdr:colOff>
      <xdr:row>78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153166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69</xdr:row>
      <xdr:rowOff>0</xdr:rowOff>
    </xdr:from>
    <xdr:to>
      <xdr:col>0</xdr:col>
      <xdr:colOff>537855</xdr:colOff>
      <xdr:row>69</xdr:row>
      <xdr:rowOff>0</xdr:rowOff>
    </xdr:to>
    <xdr:sp macro="" textlink="">
      <xdr:nvSpPr>
        <xdr:cNvPr id="8" name="TextBox 7"/>
        <xdr:cNvSpPr txBox="1"/>
      </xdr:nvSpPr>
      <xdr:spPr>
        <a:xfrm rot="4938974">
          <a:off x="281698" y="1382179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69</xdr:row>
      <xdr:rowOff>0</xdr:rowOff>
    </xdr:from>
    <xdr:to>
      <xdr:col>0</xdr:col>
      <xdr:colOff>463120</xdr:colOff>
      <xdr:row>69</xdr:row>
      <xdr:rowOff>0</xdr:rowOff>
    </xdr:to>
    <xdr:sp macro="" textlink="">
      <xdr:nvSpPr>
        <xdr:cNvPr id="9" name="TextBox 8"/>
        <xdr:cNvSpPr txBox="1"/>
      </xdr:nvSpPr>
      <xdr:spPr>
        <a:xfrm rot="4938974">
          <a:off x="244477" y="138593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437287</xdr:colOff>
      <xdr:row>69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38593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437287</xdr:colOff>
      <xdr:row>69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38593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437287</xdr:colOff>
      <xdr:row>64</xdr:row>
      <xdr:rowOff>0</xdr:rowOff>
    </xdr:to>
    <xdr:sp macro="" textlink="">
      <xdr:nvSpPr>
        <xdr:cNvPr id="12" name="TextBox 11"/>
        <xdr:cNvSpPr txBox="1"/>
      </xdr:nvSpPr>
      <xdr:spPr>
        <a:xfrm rot="4938974">
          <a:off x="-714806" y="12087656"/>
          <a:ext cx="18669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437287</xdr:colOff>
      <xdr:row>69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38593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18</xdr:row>
      <xdr:rowOff>0</xdr:rowOff>
    </xdr:from>
    <xdr:to>
      <xdr:col>0</xdr:col>
      <xdr:colOff>463786</xdr:colOff>
      <xdr:row>18</xdr:row>
      <xdr:rowOff>0</xdr:rowOff>
    </xdr:to>
    <xdr:sp macro="" textlink="">
      <xdr:nvSpPr>
        <xdr:cNvPr id="14" name="TextBox 13"/>
        <xdr:cNvSpPr txBox="1"/>
      </xdr:nvSpPr>
      <xdr:spPr>
        <a:xfrm rot="4938974">
          <a:off x="245143" y="51629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437287</xdr:colOff>
      <xdr:row>31</xdr:row>
      <xdr:rowOff>0</xdr:rowOff>
    </xdr:to>
    <xdr:sp macro="" textlink="">
      <xdr:nvSpPr>
        <xdr:cNvPr id="15" name="TextBox 14"/>
        <xdr:cNvSpPr txBox="1"/>
      </xdr:nvSpPr>
      <xdr:spPr>
        <a:xfrm rot="4938974">
          <a:off x="-800531" y="6267881"/>
          <a:ext cx="203835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18</xdr:row>
      <xdr:rowOff>0</xdr:rowOff>
    </xdr:from>
    <xdr:to>
      <xdr:col>0</xdr:col>
      <xdr:colOff>555242</xdr:colOff>
      <xdr:row>18</xdr:row>
      <xdr:rowOff>0</xdr:rowOff>
    </xdr:to>
    <xdr:sp macro="" textlink="">
      <xdr:nvSpPr>
        <xdr:cNvPr id="16" name="TextBox 15"/>
        <xdr:cNvSpPr txBox="1"/>
      </xdr:nvSpPr>
      <xdr:spPr>
        <a:xfrm rot="4938974" flipH="1">
          <a:off x="-495531" y="3711159"/>
          <a:ext cx="166426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35</xdr:row>
      <xdr:rowOff>0</xdr:rowOff>
    </xdr:from>
    <xdr:to>
      <xdr:col>0</xdr:col>
      <xdr:colOff>463786</xdr:colOff>
      <xdr:row>35</xdr:row>
      <xdr:rowOff>0</xdr:rowOff>
    </xdr:to>
    <xdr:sp macro="" textlink="">
      <xdr:nvSpPr>
        <xdr:cNvPr id="17" name="TextBox 16"/>
        <xdr:cNvSpPr txBox="1"/>
      </xdr:nvSpPr>
      <xdr:spPr>
        <a:xfrm rot="4938974">
          <a:off x="245143" y="7953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437287</xdr:colOff>
      <xdr:row>45</xdr:row>
      <xdr:rowOff>130735</xdr:rowOff>
    </xdr:to>
    <xdr:sp macro="" textlink="">
      <xdr:nvSpPr>
        <xdr:cNvPr id="18" name="TextBox 17"/>
        <xdr:cNvSpPr txBox="1"/>
      </xdr:nvSpPr>
      <xdr:spPr>
        <a:xfrm rot="4938974" flipH="1">
          <a:off x="-613486" y="8871661"/>
          <a:ext cx="166426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2</xdr:row>
      <xdr:rowOff>0</xdr:rowOff>
    </xdr:to>
    <xdr:sp macro="" textlink="">
      <xdr:nvSpPr>
        <xdr:cNvPr id="2" name="TextBox 1"/>
        <xdr:cNvSpPr txBox="1"/>
      </xdr:nvSpPr>
      <xdr:spPr>
        <a:xfrm rot="4938974">
          <a:off x="234249" y="171339"/>
          <a:ext cx="1084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2</xdr:row>
      <xdr:rowOff>0</xdr:rowOff>
    </xdr:from>
    <xdr:to>
      <xdr:col>0</xdr:col>
      <xdr:colOff>483022</xdr:colOff>
      <xdr:row>11</xdr:row>
      <xdr:rowOff>0</xdr:rowOff>
    </xdr:to>
    <xdr:sp macro="" textlink="">
      <xdr:nvSpPr>
        <xdr:cNvPr id="3" name="TextBox 2"/>
        <xdr:cNvSpPr txBox="1"/>
      </xdr:nvSpPr>
      <xdr:spPr>
        <a:xfrm rot="4938974">
          <a:off x="-516671" y="952931"/>
          <a:ext cx="15621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83</xdr:row>
      <xdr:rowOff>0</xdr:rowOff>
    </xdr:from>
    <xdr:to>
      <xdr:col>0</xdr:col>
      <xdr:colOff>463120</xdr:colOff>
      <xdr:row>83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12780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92</xdr:row>
      <xdr:rowOff>0</xdr:rowOff>
    </xdr:from>
    <xdr:to>
      <xdr:col>0</xdr:col>
      <xdr:colOff>463120</xdr:colOff>
      <xdr:row>92</xdr:row>
      <xdr:rowOff>0</xdr:rowOff>
    </xdr:to>
    <xdr:sp macro="" textlink="">
      <xdr:nvSpPr>
        <xdr:cNvPr id="5" name="TextBox 4"/>
        <xdr:cNvSpPr txBox="1"/>
      </xdr:nvSpPr>
      <xdr:spPr>
        <a:xfrm rot="4938974">
          <a:off x="244477" y="127353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92</xdr:row>
      <xdr:rowOff>0</xdr:rowOff>
    </xdr:from>
    <xdr:to>
      <xdr:col>0</xdr:col>
      <xdr:colOff>437287</xdr:colOff>
      <xdr:row>92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27353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92</xdr:row>
      <xdr:rowOff>0</xdr:rowOff>
    </xdr:from>
    <xdr:to>
      <xdr:col>0</xdr:col>
      <xdr:colOff>437287</xdr:colOff>
      <xdr:row>92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127353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83</xdr:row>
      <xdr:rowOff>0</xdr:rowOff>
    </xdr:from>
    <xdr:to>
      <xdr:col>0</xdr:col>
      <xdr:colOff>537855</xdr:colOff>
      <xdr:row>83</xdr:row>
      <xdr:rowOff>0</xdr:rowOff>
    </xdr:to>
    <xdr:sp macro="" textlink="">
      <xdr:nvSpPr>
        <xdr:cNvPr id="8" name="TextBox 7"/>
        <xdr:cNvSpPr txBox="1"/>
      </xdr:nvSpPr>
      <xdr:spPr>
        <a:xfrm rot="4938974">
          <a:off x="281698" y="1124051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83</xdr:row>
      <xdr:rowOff>0</xdr:rowOff>
    </xdr:from>
    <xdr:to>
      <xdr:col>0</xdr:col>
      <xdr:colOff>463120</xdr:colOff>
      <xdr:row>83</xdr:row>
      <xdr:rowOff>0</xdr:rowOff>
    </xdr:to>
    <xdr:sp macro="" textlink="">
      <xdr:nvSpPr>
        <xdr:cNvPr id="9" name="TextBox 8"/>
        <xdr:cNvSpPr txBox="1"/>
      </xdr:nvSpPr>
      <xdr:spPr>
        <a:xfrm rot="4938974">
          <a:off x="244477" y="112780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83</xdr:row>
      <xdr:rowOff>0</xdr:rowOff>
    </xdr:from>
    <xdr:to>
      <xdr:col>0</xdr:col>
      <xdr:colOff>437287</xdr:colOff>
      <xdr:row>83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12780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83</xdr:row>
      <xdr:rowOff>0</xdr:rowOff>
    </xdr:from>
    <xdr:to>
      <xdr:col>0</xdr:col>
      <xdr:colOff>437287</xdr:colOff>
      <xdr:row>83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12780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70</xdr:row>
      <xdr:rowOff>0</xdr:rowOff>
    </xdr:from>
    <xdr:to>
      <xdr:col>0</xdr:col>
      <xdr:colOff>437287</xdr:colOff>
      <xdr:row>81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-714806" y="9506381"/>
          <a:ext cx="18669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83</xdr:row>
      <xdr:rowOff>0</xdr:rowOff>
    </xdr:from>
    <xdr:to>
      <xdr:col>0</xdr:col>
      <xdr:colOff>437287</xdr:colOff>
      <xdr:row>83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12780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18</xdr:row>
      <xdr:rowOff>0</xdr:rowOff>
    </xdr:from>
    <xdr:to>
      <xdr:col>0</xdr:col>
      <xdr:colOff>463786</xdr:colOff>
      <xdr:row>18</xdr:row>
      <xdr:rowOff>0</xdr:rowOff>
    </xdr:to>
    <xdr:sp macro="" textlink="">
      <xdr:nvSpPr>
        <xdr:cNvPr id="14" name="TextBox 13"/>
        <xdr:cNvSpPr txBox="1"/>
      </xdr:nvSpPr>
      <xdr:spPr>
        <a:xfrm rot="4938974">
          <a:off x="245143" y="29055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437287</xdr:colOff>
      <xdr:row>31</xdr:row>
      <xdr:rowOff>0</xdr:rowOff>
    </xdr:to>
    <xdr:sp macro="" textlink="">
      <xdr:nvSpPr>
        <xdr:cNvPr id="15" name="TextBox 14"/>
        <xdr:cNvSpPr txBox="1"/>
      </xdr:nvSpPr>
      <xdr:spPr>
        <a:xfrm rot="4938974">
          <a:off x="-800531" y="4010456"/>
          <a:ext cx="203835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18</xdr:row>
      <xdr:rowOff>0</xdr:rowOff>
    </xdr:from>
    <xdr:to>
      <xdr:col>0</xdr:col>
      <xdr:colOff>555242</xdr:colOff>
      <xdr:row>18</xdr:row>
      <xdr:rowOff>0</xdr:rowOff>
    </xdr:to>
    <xdr:sp macro="" textlink="">
      <xdr:nvSpPr>
        <xdr:cNvPr id="16" name="TextBox 15"/>
        <xdr:cNvSpPr txBox="1"/>
      </xdr:nvSpPr>
      <xdr:spPr>
        <a:xfrm rot="4938974" flipH="1">
          <a:off x="336599" y="29055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35</xdr:row>
      <xdr:rowOff>0</xdr:rowOff>
    </xdr:from>
    <xdr:to>
      <xdr:col>0</xdr:col>
      <xdr:colOff>463786</xdr:colOff>
      <xdr:row>35</xdr:row>
      <xdr:rowOff>0</xdr:rowOff>
    </xdr:to>
    <xdr:sp macro="" textlink="">
      <xdr:nvSpPr>
        <xdr:cNvPr id="17" name="TextBox 16"/>
        <xdr:cNvSpPr txBox="1"/>
      </xdr:nvSpPr>
      <xdr:spPr>
        <a:xfrm rot="4938974">
          <a:off x="245143" y="5696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0</xdr:col>
      <xdr:colOff>437287</xdr:colOff>
      <xdr:row>45</xdr:row>
      <xdr:rowOff>130735</xdr:rowOff>
    </xdr:to>
    <xdr:sp macro="" textlink="">
      <xdr:nvSpPr>
        <xdr:cNvPr id="18" name="TextBox 17"/>
        <xdr:cNvSpPr txBox="1"/>
      </xdr:nvSpPr>
      <xdr:spPr>
        <a:xfrm rot="4938974" flipH="1">
          <a:off x="-613486" y="6614236"/>
          <a:ext cx="166426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52</xdr:row>
      <xdr:rowOff>0</xdr:rowOff>
    </xdr:from>
    <xdr:to>
      <xdr:col>0</xdr:col>
      <xdr:colOff>463786</xdr:colOff>
      <xdr:row>52</xdr:row>
      <xdr:rowOff>0</xdr:rowOff>
    </xdr:to>
    <xdr:sp macro="" textlink="">
      <xdr:nvSpPr>
        <xdr:cNvPr id="19" name="TextBox 18"/>
        <xdr:cNvSpPr txBox="1"/>
      </xdr:nvSpPr>
      <xdr:spPr>
        <a:xfrm rot="4938974">
          <a:off x="245143" y="5696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53</xdr:row>
      <xdr:rowOff>0</xdr:rowOff>
    </xdr:from>
    <xdr:to>
      <xdr:col>0</xdr:col>
      <xdr:colOff>437287</xdr:colOff>
      <xdr:row>62</xdr:row>
      <xdr:rowOff>130735</xdr:rowOff>
    </xdr:to>
    <xdr:sp macro="" textlink="">
      <xdr:nvSpPr>
        <xdr:cNvPr id="20" name="TextBox 19"/>
        <xdr:cNvSpPr txBox="1"/>
      </xdr:nvSpPr>
      <xdr:spPr>
        <a:xfrm rot="4938974" flipH="1">
          <a:off x="-613486" y="9405061"/>
          <a:ext cx="166426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2</xdr:row>
      <xdr:rowOff>0</xdr:rowOff>
    </xdr:to>
    <xdr:sp macro="" textlink="">
      <xdr:nvSpPr>
        <xdr:cNvPr id="2" name="TextBox 1"/>
        <xdr:cNvSpPr txBox="1"/>
      </xdr:nvSpPr>
      <xdr:spPr>
        <a:xfrm rot="4938974">
          <a:off x="234249" y="171339"/>
          <a:ext cx="1084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2</xdr:row>
      <xdr:rowOff>0</xdr:rowOff>
    </xdr:from>
    <xdr:to>
      <xdr:col>0</xdr:col>
      <xdr:colOff>483022</xdr:colOff>
      <xdr:row>11</xdr:row>
      <xdr:rowOff>0</xdr:rowOff>
    </xdr:to>
    <xdr:sp macro="" textlink="">
      <xdr:nvSpPr>
        <xdr:cNvPr id="3" name="TextBox 2"/>
        <xdr:cNvSpPr txBox="1"/>
      </xdr:nvSpPr>
      <xdr:spPr>
        <a:xfrm rot="4938974">
          <a:off x="-516671" y="952931"/>
          <a:ext cx="15621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72</xdr:row>
      <xdr:rowOff>0</xdr:rowOff>
    </xdr:from>
    <xdr:to>
      <xdr:col>0</xdr:col>
      <xdr:colOff>463120</xdr:colOff>
      <xdr:row>72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35640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81</xdr:row>
      <xdr:rowOff>0</xdr:rowOff>
    </xdr:from>
    <xdr:to>
      <xdr:col>0</xdr:col>
      <xdr:colOff>463120</xdr:colOff>
      <xdr:row>81</xdr:row>
      <xdr:rowOff>0</xdr:rowOff>
    </xdr:to>
    <xdr:sp macro="" textlink="">
      <xdr:nvSpPr>
        <xdr:cNvPr id="5" name="TextBox 4"/>
        <xdr:cNvSpPr txBox="1"/>
      </xdr:nvSpPr>
      <xdr:spPr>
        <a:xfrm rot="4938974">
          <a:off x="244477" y="150213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0</xdr:col>
      <xdr:colOff>437287</xdr:colOff>
      <xdr:row>81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50213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0</xdr:col>
      <xdr:colOff>437287</xdr:colOff>
      <xdr:row>81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150213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72</xdr:row>
      <xdr:rowOff>0</xdr:rowOff>
    </xdr:from>
    <xdr:to>
      <xdr:col>0</xdr:col>
      <xdr:colOff>537855</xdr:colOff>
      <xdr:row>72</xdr:row>
      <xdr:rowOff>0</xdr:rowOff>
    </xdr:to>
    <xdr:sp macro="" textlink="">
      <xdr:nvSpPr>
        <xdr:cNvPr id="8" name="TextBox 7"/>
        <xdr:cNvSpPr txBox="1"/>
      </xdr:nvSpPr>
      <xdr:spPr>
        <a:xfrm rot="4938974">
          <a:off x="281698" y="1352651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72</xdr:row>
      <xdr:rowOff>0</xdr:rowOff>
    </xdr:from>
    <xdr:to>
      <xdr:col>0</xdr:col>
      <xdr:colOff>463120</xdr:colOff>
      <xdr:row>72</xdr:row>
      <xdr:rowOff>0</xdr:rowOff>
    </xdr:to>
    <xdr:sp macro="" textlink="">
      <xdr:nvSpPr>
        <xdr:cNvPr id="9" name="TextBox 8"/>
        <xdr:cNvSpPr txBox="1"/>
      </xdr:nvSpPr>
      <xdr:spPr>
        <a:xfrm rot="4938974">
          <a:off x="244477" y="135640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437287</xdr:colOff>
      <xdr:row>72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35640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437287</xdr:colOff>
      <xdr:row>72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35640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71</xdr:row>
      <xdr:rowOff>0</xdr:rowOff>
    </xdr:from>
    <xdr:to>
      <xdr:col>0</xdr:col>
      <xdr:colOff>437287</xdr:colOff>
      <xdr:row>71</xdr:row>
      <xdr:rowOff>0</xdr:rowOff>
    </xdr:to>
    <xdr:sp macro="" textlink="">
      <xdr:nvSpPr>
        <xdr:cNvPr id="12" name="TextBox 11"/>
        <xdr:cNvSpPr txBox="1"/>
      </xdr:nvSpPr>
      <xdr:spPr>
        <a:xfrm rot="4938974">
          <a:off x="-714806" y="12297206"/>
          <a:ext cx="18669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437287</xdr:colOff>
      <xdr:row>72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35640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21</xdr:row>
      <xdr:rowOff>0</xdr:rowOff>
    </xdr:from>
    <xdr:to>
      <xdr:col>0</xdr:col>
      <xdr:colOff>463786</xdr:colOff>
      <xdr:row>21</xdr:row>
      <xdr:rowOff>0</xdr:rowOff>
    </xdr:to>
    <xdr:sp macro="" textlink="">
      <xdr:nvSpPr>
        <xdr:cNvPr id="14" name="TextBox 13"/>
        <xdr:cNvSpPr txBox="1"/>
      </xdr:nvSpPr>
      <xdr:spPr>
        <a:xfrm rot="4938974">
          <a:off x="245143" y="29055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437287</xdr:colOff>
      <xdr:row>34</xdr:row>
      <xdr:rowOff>0</xdr:rowOff>
    </xdr:to>
    <xdr:sp macro="" textlink="">
      <xdr:nvSpPr>
        <xdr:cNvPr id="15" name="TextBox 14"/>
        <xdr:cNvSpPr txBox="1"/>
      </xdr:nvSpPr>
      <xdr:spPr>
        <a:xfrm rot="4938974">
          <a:off x="-800531" y="4010456"/>
          <a:ext cx="203835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21</xdr:row>
      <xdr:rowOff>0</xdr:rowOff>
    </xdr:from>
    <xdr:to>
      <xdr:col>0</xdr:col>
      <xdr:colOff>555242</xdr:colOff>
      <xdr:row>21</xdr:row>
      <xdr:rowOff>0</xdr:rowOff>
    </xdr:to>
    <xdr:sp macro="" textlink="">
      <xdr:nvSpPr>
        <xdr:cNvPr id="16" name="TextBox 15"/>
        <xdr:cNvSpPr txBox="1"/>
      </xdr:nvSpPr>
      <xdr:spPr>
        <a:xfrm rot="4938974" flipH="1">
          <a:off x="336599" y="29055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38</xdr:row>
      <xdr:rowOff>0</xdr:rowOff>
    </xdr:from>
    <xdr:to>
      <xdr:col>0</xdr:col>
      <xdr:colOff>463786</xdr:colOff>
      <xdr:row>38</xdr:row>
      <xdr:rowOff>0</xdr:rowOff>
    </xdr:to>
    <xdr:sp macro="" textlink="">
      <xdr:nvSpPr>
        <xdr:cNvPr id="17" name="TextBox 16"/>
        <xdr:cNvSpPr txBox="1"/>
      </xdr:nvSpPr>
      <xdr:spPr>
        <a:xfrm rot="4938974">
          <a:off x="245143" y="56963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437287</xdr:colOff>
      <xdr:row>48</xdr:row>
      <xdr:rowOff>130735</xdr:rowOff>
    </xdr:to>
    <xdr:sp macro="" textlink="">
      <xdr:nvSpPr>
        <xdr:cNvPr id="18" name="TextBox 17"/>
        <xdr:cNvSpPr txBox="1"/>
      </xdr:nvSpPr>
      <xdr:spPr>
        <a:xfrm rot="4938974" flipH="1">
          <a:off x="-613486" y="6614236"/>
          <a:ext cx="166426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55</xdr:row>
      <xdr:rowOff>0</xdr:rowOff>
    </xdr:from>
    <xdr:to>
      <xdr:col>0</xdr:col>
      <xdr:colOff>463786</xdr:colOff>
      <xdr:row>55</xdr:row>
      <xdr:rowOff>0</xdr:rowOff>
    </xdr:to>
    <xdr:sp macro="" textlink="">
      <xdr:nvSpPr>
        <xdr:cNvPr id="19" name="TextBox 18"/>
        <xdr:cNvSpPr txBox="1"/>
      </xdr:nvSpPr>
      <xdr:spPr>
        <a:xfrm rot="4938974">
          <a:off x="245143" y="8487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437287</xdr:colOff>
      <xdr:row>65</xdr:row>
      <xdr:rowOff>130735</xdr:rowOff>
    </xdr:to>
    <xdr:sp macro="" textlink="">
      <xdr:nvSpPr>
        <xdr:cNvPr id="20" name="TextBox 19"/>
        <xdr:cNvSpPr txBox="1"/>
      </xdr:nvSpPr>
      <xdr:spPr>
        <a:xfrm rot="4938974" flipH="1">
          <a:off x="-613486" y="9405061"/>
          <a:ext cx="166426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2</xdr:row>
      <xdr:rowOff>0</xdr:rowOff>
    </xdr:to>
    <xdr:sp macro="" textlink="">
      <xdr:nvSpPr>
        <xdr:cNvPr id="2" name="TextBox 1"/>
        <xdr:cNvSpPr txBox="1"/>
      </xdr:nvSpPr>
      <xdr:spPr>
        <a:xfrm rot="4938974">
          <a:off x="234249" y="171339"/>
          <a:ext cx="1084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2</xdr:row>
      <xdr:rowOff>0</xdr:rowOff>
    </xdr:from>
    <xdr:to>
      <xdr:col>0</xdr:col>
      <xdr:colOff>483022</xdr:colOff>
      <xdr:row>11</xdr:row>
      <xdr:rowOff>0</xdr:rowOff>
    </xdr:to>
    <xdr:sp macro="" textlink="">
      <xdr:nvSpPr>
        <xdr:cNvPr id="3" name="TextBox 2"/>
        <xdr:cNvSpPr txBox="1"/>
      </xdr:nvSpPr>
      <xdr:spPr>
        <a:xfrm rot="4938974">
          <a:off x="-516671" y="952931"/>
          <a:ext cx="15621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76</xdr:row>
      <xdr:rowOff>0</xdr:rowOff>
    </xdr:from>
    <xdr:to>
      <xdr:col>0</xdr:col>
      <xdr:colOff>463120</xdr:colOff>
      <xdr:row>76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16685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85</xdr:row>
      <xdr:rowOff>0</xdr:rowOff>
    </xdr:from>
    <xdr:to>
      <xdr:col>0</xdr:col>
      <xdr:colOff>463120</xdr:colOff>
      <xdr:row>85</xdr:row>
      <xdr:rowOff>0</xdr:rowOff>
    </xdr:to>
    <xdr:sp macro="" textlink="">
      <xdr:nvSpPr>
        <xdr:cNvPr id="5" name="TextBox 4"/>
        <xdr:cNvSpPr txBox="1"/>
      </xdr:nvSpPr>
      <xdr:spPr>
        <a:xfrm rot="4938974">
          <a:off x="244477" y="13125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85</xdr:row>
      <xdr:rowOff>0</xdr:rowOff>
    </xdr:from>
    <xdr:to>
      <xdr:col>0</xdr:col>
      <xdr:colOff>437287</xdr:colOff>
      <xdr:row>85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3125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85</xdr:row>
      <xdr:rowOff>0</xdr:rowOff>
    </xdr:from>
    <xdr:to>
      <xdr:col>0</xdr:col>
      <xdr:colOff>437287</xdr:colOff>
      <xdr:row>85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131258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76</xdr:row>
      <xdr:rowOff>0</xdr:rowOff>
    </xdr:from>
    <xdr:to>
      <xdr:col>0</xdr:col>
      <xdr:colOff>537855</xdr:colOff>
      <xdr:row>76</xdr:row>
      <xdr:rowOff>0</xdr:rowOff>
    </xdr:to>
    <xdr:sp macro="" textlink="">
      <xdr:nvSpPr>
        <xdr:cNvPr id="8" name="TextBox 7"/>
        <xdr:cNvSpPr txBox="1"/>
      </xdr:nvSpPr>
      <xdr:spPr>
        <a:xfrm rot="4938974">
          <a:off x="281698" y="1163104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76</xdr:row>
      <xdr:rowOff>0</xdr:rowOff>
    </xdr:from>
    <xdr:to>
      <xdr:col>0</xdr:col>
      <xdr:colOff>463120</xdr:colOff>
      <xdr:row>76</xdr:row>
      <xdr:rowOff>0</xdr:rowOff>
    </xdr:to>
    <xdr:sp macro="" textlink="">
      <xdr:nvSpPr>
        <xdr:cNvPr id="9" name="TextBox 8"/>
        <xdr:cNvSpPr txBox="1"/>
      </xdr:nvSpPr>
      <xdr:spPr>
        <a:xfrm rot="4938974">
          <a:off x="244477" y="116685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76</xdr:row>
      <xdr:rowOff>0</xdr:rowOff>
    </xdr:from>
    <xdr:to>
      <xdr:col>0</xdr:col>
      <xdr:colOff>437287</xdr:colOff>
      <xdr:row>76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16685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76</xdr:row>
      <xdr:rowOff>0</xdr:rowOff>
    </xdr:from>
    <xdr:to>
      <xdr:col>0</xdr:col>
      <xdr:colOff>437287</xdr:colOff>
      <xdr:row>76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16685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75</xdr:row>
      <xdr:rowOff>0</xdr:rowOff>
    </xdr:from>
    <xdr:to>
      <xdr:col>0</xdr:col>
      <xdr:colOff>437287</xdr:colOff>
      <xdr:row>75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18644" y="115066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76</xdr:row>
      <xdr:rowOff>0</xdr:rowOff>
    </xdr:from>
    <xdr:to>
      <xdr:col>0</xdr:col>
      <xdr:colOff>437287</xdr:colOff>
      <xdr:row>76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16685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19</xdr:row>
      <xdr:rowOff>0</xdr:rowOff>
    </xdr:from>
    <xdr:to>
      <xdr:col>0</xdr:col>
      <xdr:colOff>463786</xdr:colOff>
      <xdr:row>19</xdr:row>
      <xdr:rowOff>0</xdr:rowOff>
    </xdr:to>
    <xdr:sp macro="" textlink="">
      <xdr:nvSpPr>
        <xdr:cNvPr id="14" name="TextBox 13"/>
        <xdr:cNvSpPr txBox="1"/>
      </xdr:nvSpPr>
      <xdr:spPr>
        <a:xfrm rot="4938974">
          <a:off x="245143" y="3296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437287</xdr:colOff>
      <xdr:row>34</xdr:row>
      <xdr:rowOff>0</xdr:rowOff>
    </xdr:to>
    <xdr:sp macro="" textlink="">
      <xdr:nvSpPr>
        <xdr:cNvPr id="15" name="TextBox 14"/>
        <xdr:cNvSpPr txBox="1"/>
      </xdr:nvSpPr>
      <xdr:spPr>
        <a:xfrm rot="4938974">
          <a:off x="-800531" y="4400981"/>
          <a:ext cx="203835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19</xdr:row>
      <xdr:rowOff>0</xdr:rowOff>
    </xdr:from>
    <xdr:to>
      <xdr:col>0</xdr:col>
      <xdr:colOff>555242</xdr:colOff>
      <xdr:row>19</xdr:row>
      <xdr:rowOff>0</xdr:rowOff>
    </xdr:to>
    <xdr:sp macro="" textlink="">
      <xdr:nvSpPr>
        <xdr:cNvPr id="16" name="TextBox 15"/>
        <xdr:cNvSpPr txBox="1"/>
      </xdr:nvSpPr>
      <xdr:spPr>
        <a:xfrm rot="4938974" flipH="1">
          <a:off x="336599" y="3296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38</xdr:row>
      <xdr:rowOff>0</xdr:rowOff>
    </xdr:from>
    <xdr:to>
      <xdr:col>0</xdr:col>
      <xdr:colOff>463786</xdr:colOff>
      <xdr:row>38</xdr:row>
      <xdr:rowOff>0</xdr:rowOff>
    </xdr:to>
    <xdr:sp macro="" textlink="">
      <xdr:nvSpPr>
        <xdr:cNvPr id="17" name="TextBox 16"/>
        <xdr:cNvSpPr txBox="1"/>
      </xdr:nvSpPr>
      <xdr:spPr>
        <a:xfrm rot="4938974">
          <a:off x="245143" y="60869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437287</xdr:colOff>
      <xdr:row>48</xdr:row>
      <xdr:rowOff>130735</xdr:rowOff>
    </xdr:to>
    <xdr:sp macro="" textlink="">
      <xdr:nvSpPr>
        <xdr:cNvPr id="18" name="TextBox 17"/>
        <xdr:cNvSpPr txBox="1"/>
      </xdr:nvSpPr>
      <xdr:spPr>
        <a:xfrm rot="4938974" flipH="1">
          <a:off x="-613486" y="7004761"/>
          <a:ext cx="166426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57</xdr:row>
      <xdr:rowOff>0</xdr:rowOff>
    </xdr:from>
    <xdr:to>
      <xdr:col>0</xdr:col>
      <xdr:colOff>463786</xdr:colOff>
      <xdr:row>57</xdr:row>
      <xdr:rowOff>0</xdr:rowOff>
    </xdr:to>
    <xdr:sp macro="" textlink="">
      <xdr:nvSpPr>
        <xdr:cNvPr id="19" name="TextBox 18"/>
        <xdr:cNvSpPr txBox="1"/>
      </xdr:nvSpPr>
      <xdr:spPr>
        <a:xfrm rot="4938974">
          <a:off x="245143" y="88777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0</xdr:col>
      <xdr:colOff>437287</xdr:colOff>
      <xdr:row>67</xdr:row>
      <xdr:rowOff>130735</xdr:rowOff>
    </xdr:to>
    <xdr:sp macro="" textlink="">
      <xdr:nvSpPr>
        <xdr:cNvPr id="20" name="TextBox 19"/>
        <xdr:cNvSpPr txBox="1"/>
      </xdr:nvSpPr>
      <xdr:spPr>
        <a:xfrm rot="4938974" flipH="1">
          <a:off x="-613486" y="9795586"/>
          <a:ext cx="166426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2</xdr:row>
      <xdr:rowOff>0</xdr:rowOff>
    </xdr:to>
    <xdr:sp macro="" textlink="">
      <xdr:nvSpPr>
        <xdr:cNvPr id="2" name="TextBox 1"/>
        <xdr:cNvSpPr txBox="1"/>
      </xdr:nvSpPr>
      <xdr:spPr>
        <a:xfrm rot="4938974">
          <a:off x="234249" y="171339"/>
          <a:ext cx="1084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2</xdr:row>
      <xdr:rowOff>0</xdr:rowOff>
    </xdr:from>
    <xdr:to>
      <xdr:col>0</xdr:col>
      <xdr:colOff>483022</xdr:colOff>
      <xdr:row>11</xdr:row>
      <xdr:rowOff>0</xdr:rowOff>
    </xdr:to>
    <xdr:sp macro="" textlink="">
      <xdr:nvSpPr>
        <xdr:cNvPr id="3" name="TextBox 2"/>
        <xdr:cNvSpPr txBox="1"/>
      </xdr:nvSpPr>
      <xdr:spPr>
        <a:xfrm rot="4938974">
          <a:off x="-516671" y="952931"/>
          <a:ext cx="15621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97</xdr:row>
      <xdr:rowOff>0</xdr:rowOff>
    </xdr:from>
    <xdr:to>
      <xdr:col>0</xdr:col>
      <xdr:colOff>463120</xdr:colOff>
      <xdr:row>97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24115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106</xdr:row>
      <xdr:rowOff>0</xdr:rowOff>
    </xdr:from>
    <xdr:to>
      <xdr:col>0</xdr:col>
      <xdr:colOff>463120</xdr:colOff>
      <xdr:row>106</xdr:row>
      <xdr:rowOff>0</xdr:rowOff>
    </xdr:to>
    <xdr:sp macro="" textlink="">
      <xdr:nvSpPr>
        <xdr:cNvPr id="5" name="TextBox 4"/>
        <xdr:cNvSpPr txBox="1"/>
      </xdr:nvSpPr>
      <xdr:spPr>
        <a:xfrm rot="4938974">
          <a:off x="244477" y="138688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437287</xdr:colOff>
      <xdr:row>106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38688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437287</xdr:colOff>
      <xdr:row>106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138688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97</xdr:row>
      <xdr:rowOff>0</xdr:rowOff>
    </xdr:from>
    <xdr:to>
      <xdr:col>0</xdr:col>
      <xdr:colOff>537855</xdr:colOff>
      <xdr:row>97</xdr:row>
      <xdr:rowOff>0</xdr:rowOff>
    </xdr:to>
    <xdr:sp macro="" textlink="">
      <xdr:nvSpPr>
        <xdr:cNvPr id="8" name="TextBox 7"/>
        <xdr:cNvSpPr txBox="1"/>
      </xdr:nvSpPr>
      <xdr:spPr>
        <a:xfrm rot="4938974">
          <a:off x="281698" y="1237399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97</xdr:row>
      <xdr:rowOff>0</xdr:rowOff>
    </xdr:from>
    <xdr:to>
      <xdr:col>0</xdr:col>
      <xdr:colOff>463120</xdr:colOff>
      <xdr:row>97</xdr:row>
      <xdr:rowOff>0</xdr:rowOff>
    </xdr:to>
    <xdr:sp macro="" textlink="">
      <xdr:nvSpPr>
        <xdr:cNvPr id="9" name="TextBox 8"/>
        <xdr:cNvSpPr txBox="1"/>
      </xdr:nvSpPr>
      <xdr:spPr>
        <a:xfrm rot="4938974">
          <a:off x="244477" y="124115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437287</xdr:colOff>
      <xdr:row>97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24115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437287</xdr:colOff>
      <xdr:row>97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24115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96</xdr:row>
      <xdr:rowOff>0</xdr:rowOff>
    </xdr:from>
    <xdr:to>
      <xdr:col>0</xdr:col>
      <xdr:colOff>437287</xdr:colOff>
      <xdr:row>96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18644" y="122495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437287</xdr:colOff>
      <xdr:row>97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24115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20</xdr:row>
      <xdr:rowOff>0</xdr:rowOff>
    </xdr:from>
    <xdr:to>
      <xdr:col>0</xdr:col>
      <xdr:colOff>463786</xdr:colOff>
      <xdr:row>20</xdr:row>
      <xdr:rowOff>0</xdr:rowOff>
    </xdr:to>
    <xdr:sp macro="" textlink="">
      <xdr:nvSpPr>
        <xdr:cNvPr id="14" name="TextBox 13"/>
        <xdr:cNvSpPr txBox="1"/>
      </xdr:nvSpPr>
      <xdr:spPr>
        <a:xfrm rot="4938974">
          <a:off x="245143" y="3067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437287</xdr:colOff>
      <xdr:row>36</xdr:row>
      <xdr:rowOff>0</xdr:rowOff>
    </xdr:to>
    <xdr:sp macro="" textlink="">
      <xdr:nvSpPr>
        <xdr:cNvPr id="15" name="TextBox 14"/>
        <xdr:cNvSpPr txBox="1"/>
      </xdr:nvSpPr>
      <xdr:spPr>
        <a:xfrm rot="4938974">
          <a:off x="-962456" y="4334306"/>
          <a:ext cx="23622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20</xdr:row>
      <xdr:rowOff>0</xdr:rowOff>
    </xdr:from>
    <xdr:to>
      <xdr:col>0</xdr:col>
      <xdr:colOff>555242</xdr:colOff>
      <xdr:row>20</xdr:row>
      <xdr:rowOff>0</xdr:rowOff>
    </xdr:to>
    <xdr:sp macro="" textlink="">
      <xdr:nvSpPr>
        <xdr:cNvPr id="16" name="TextBox 15"/>
        <xdr:cNvSpPr txBox="1"/>
      </xdr:nvSpPr>
      <xdr:spPr>
        <a:xfrm rot="4938974" flipH="1">
          <a:off x="336599" y="30674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40</xdr:row>
      <xdr:rowOff>0</xdr:rowOff>
    </xdr:from>
    <xdr:to>
      <xdr:col>0</xdr:col>
      <xdr:colOff>463786</xdr:colOff>
      <xdr:row>40</xdr:row>
      <xdr:rowOff>0</xdr:rowOff>
    </xdr:to>
    <xdr:sp macro="" textlink="">
      <xdr:nvSpPr>
        <xdr:cNvPr id="17" name="TextBox 16"/>
        <xdr:cNvSpPr txBox="1"/>
      </xdr:nvSpPr>
      <xdr:spPr>
        <a:xfrm rot="4938974">
          <a:off x="245143" y="61821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41</xdr:row>
      <xdr:rowOff>0</xdr:rowOff>
    </xdr:from>
    <xdr:to>
      <xdr:col>0</xdr:col>
      <xdr:colOff>437287</xdr:colOff>
      <xdr:row>50</xdr:row>
      <xdr:rowOff>130735</xdr:rowOff>
    </xdr:to>
    <xdr:sp macro="" textlink="">
      <xdr:nvSpPr>
        <xdr:cNvPr id="18" name="TextBox 17"/>
        <xdr:cNvSpPr txBox="1"/>
      </xdr:nvSpPr>
      <xdr:spPr>
        <a:xfrm rot="4938974" flipH="1">
          <a:off x="-613486" y="7100011"/>
          <a:ext cx="166426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80</xdr:row>
      <xdr:rowOff>0</xdr:rowOff>
    </xdr:from>
    <xdr:to>
      <xdr:col>0</xdr:col>
      <xdr:colOff>463786</xdr:colOff>
      <xdr:row>80</xdr:row>
      <xdr:rowOff>0</xdr:rowOff>
    </xdr:to>
    <xdr:sp macro="" textlink="">
      <xdr:nvSpPr>
        <xdr:cNvPr id="19" name="TextBox 18"/>
        <xdr:cNvSpPr txBox="1"/>
      </xdr:nvSpPr>
      <xdr:spPr>
        <a:xfrm rot="4938974">
          <a:off x="245143" y="92968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0</xdr:col>
      <xdr:colOff>437287</xdr:colOff>
      <xdr:row>95</xdr:row>
      <xdr:rowOff>0</xdr:rowOff>
    </xdr:to>
    <xdr:sp macro="" textlink="">
      <xdr:nvSpPr>
        <xdr:cNvPr id="20" name="TextBox 19"/>
        <xdr:cNvSpPr txBox="1"/>
      </xdr:nvSpPr>
      <xdr:spPr>
        <a:xfrm rot="4938974" flipH="1">
          <a:off x="-613486" y="10214686"/>
          <a:ext cx="166426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60</xdr:row>
      <xdr:rowOff>0</xdr:rowOff>
    </xdr:from>
    <xdr:to>
      <xdr:col>0</xdr:col>
      <xdr:colOff>463786</xdr:colOff>
      <xdr:row>60</xdr:row>
      <xdr:rowOff>0</xdr:rowOff>
    </xdr:to>
    <xdr:sp macro="" textlink="">
      <xdr:nvSpPr>
        <xdr:cNvPr id="21" name="TextBox 20"/>
        <xdr:cNvSpPr txBox="1"/>
      </xdr:nvSpPr>
      <xdr:spPr>
        <a:xfrm rot="4938974">
          <a:off x="245143" y="6344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70</xdr:row>
      <xdr:rowOff>130735</xdr:rowOff>
    </xdr:to>
    <xdr:sp macro="" textlink="">
      <xdr:nvSpPr>
        <xdr:cNvPr id="22" name="TextBox 21"/>
        <xdr:cNvSpPr txBox="1"/>
      </xdr:nvSpPr>
      <xdr:spPr>
        <a:xfrm rot="4938974" flipH="1">
          <a:off x="-613486" y="10376611"/>
          <a:ext cx="166426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2</xdr:row>
      <xdr:rowOff>0</xdr:rowOff>
    </xdr:to>
    <xdr:sp macro="" textlink="">
      <xdr:nvSpPr>
        <xdr:cNvPr id="2" name="TextBox 1"/>
        <xdr:cNvSpPr txBox="1"/>
      </xdr:nvSpPr>
      <xdr:spPr>
        <a:xfrm rot="4938974">
          <a:off x="234249" y="171339"/>
          <a:ext cx="1084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2</xdr:row>
      <xdr:rowOff>0</xdr:rowOff>
    </xdr:from>
    <xdr:to>
      <xdr:col>0</xdr:col>
      <xdr:colOff>483022</xdr:colOff>
      <xdr:row>20</xdr:row>
      <xdr:rowOff>0</xdr:rowOff>
    </xdr:to>
    <xdr:sp macro="" textlink="">
      <xdr:nvSpPr>
        <xdr:cNvPr id="3" name="TextBox 2"/>
        <xdr:cNvSpPr txBox="1"/>
      </xdr:nvSpPr>
      <xdr:spPr>
        <a:xfrm rot="4938974">
          <a:off x="-516671" y="952931"/>
          <a:ext cx="15621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78</xdr:row>
      <xdr:rowOff>0</xdr:rowOff>
    </xdr:from>
    <xdr:to>
      <xdr:col>0</xdr:col>
      <xdr:colOff>463120</xdr:colOff>
      <xdr:row>78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58405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87</xdr:row>
      <xdr:rowOff>0</xdr:rowOff>
    </xdr:from>
    <xdr:to>
      <xdr:col>0</xdr:col>
      <xdr:colOff>463120</xdr:colOff>
      <xdr:row>87</xdr:row>
      <xdr:rowOff>0</xdr:rowOff>
    </xdr:to>
    <xdr:sp macro="" textlink="">
      <xdr:nvSpPr>
        <xdr:cNvPr id="5" name="TextBox 4"/>
        <xdr:cNvSpPr txBox="1"/>
      </xdr:nvSpPr>
      <xdr:spPr>
        <a:xfrm rot="4938974">
          <a:off x="244477" y="172978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87</xdr:row>
      <xdr:rowOff>0</xdr:rowOff>
    </xdr:from>
    <xdr:to>
      <xdr:col>0</xdr:col>
      <xdr:colOff>437287</xdr:colOff>
      <xdr:row>87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72978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87</xdr:row>
      <xdr:rowOff>0</xdr:rowOff>
    </xdr:from>
    <xdr:to>
      <xdr:col>0</xdr:col>
      <xdr:colOff>437287</xdr:colOff>
      <xdr:row>87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172978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78</xdr:row>
      <xdr:rowOff>0</xdr:rowOff>
    </xdr:from>
    <xdr:to>
      <xdr:col>0</xdr:col>
      <xdr:colOff>537855</xdr:colOff>
      <xdr:row>78</xdr:row>
      <xdr:rowOff>0</xdr:rowOff>
    </xdr:to>
    <xdr:sp macro="" textlink="">
      <xdr:nvSpPr>
        <xdr:cNvPr id="8" name="TextBox 7"/>
        <xdr:cNvSpPr txBox="1"/>
      </xdr:nvSpPr>
      <xdr:spPr>
        <a:xfrm rot="4938974">
          <a:off x="281698" y="1580299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78</xdr:row>
      <xdr:rowOff>0</xdr:rowOff>
    </xdr:from>
    <xdr:to>
      <xdr:col>0</xdr:col>
      <xdr:colOff>463120</xdr:colOff>
      <xdr:row>78</xdr:row>
      <xdr:rowOff>0</xdr:rowOff>
    </xdr:to>
    <xdr:sp macro="" textlink="">
      <xdr:nvSpPr>
        <xdr:cNvPr id="9" name="TextBox 8"/>
        <xdr:cNvSpPr txBox="1"/>
      </xdr:nvSpPr>
      <xdr:spPr>
        <a:xfrm rot="4938974">
          <a:off x="244477" y="158405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78</xdr:row>
      <xdr:rowOff>0</xdr:rowOff>
    </xdr:from>
    <xdr:to>
      <xdr:col>0</xdr:col>
      <xdr:colOff>437287</xdr:colOff>
      <xdr:row>78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58405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78</xdr:row>
      <xdr:rowOff>0</xdr:rowOff>
    </xdr:from>
    <xdr:to>
      <xdr:col>0</xdr:col>
      <xdr:colOff>437287</xdr:colOff>
      <xdr:row>78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58405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77</xdr:row>
      <xdr:rowOff>0</xdr:rowOff>
    </xdr:from>
    <xdr:to>
      <xdr:col>0</xdr:col>
      <xdr:colOff>437287</xdr:colOff>
      <xdr:row>77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18644" y="156785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78</xdr:row>
      <xdr:rowOff>0</xdr:rowOff>
    </xdr:from>
    <xdr:to>
      <xdr:col>0</xdr:col>
      <xdr:colOff>437287</xdr:colOff>
      <xdr:row>78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58405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21</xdr:row>
      <xdr:rowOff>0</xdr:rowOff>
    </xdr:from>
    <xdr:to>
      <xdr:col>0</xdr:col>
      <xdr:colOff>463786</xdr:colOff>
      <xdr:row>21</xdr:row>
      <xdr:rowOff>0</xdr:rowOff>
    </xdr:to>
    <xdr:sp macro="" textlink="">
      <xdr:nvSpPr>
        <xdr:cNvPr id="14" name="TextBox 13"/>
        <xdr:cNvSpPr txBox="1"/>
      </xdr:nvSpPr>
      <xdr:spPr>
        <a:xfrm rot="4938974">
          <a:off x="245143" y="32294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437287</xdr:colOff>
      <xdr:row>36</xdr:row>
      <xdr:rowOff>0</xdr:rowOff>
    </xdr:to>
    <xdr:sp macro="" textlink="">
      <xdr:nvSpPr>
        <xdr:cNvPr id="15" name="TextBox 14"/>
        <xdr:cNvSpPr txBox="1"/>
      </xdr:nvSpPr>
      <xdr:spPr>
        <a:xfrm rot="4938974">
          <a:off x="-1043419" y="4577194"/>
          <a:ext cx="25241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21</xdr:row>
      <xdr:rowOff>0</xdr:rowOff>
    </xdr:from>
    <xdr:to>
      <xdr:col>0</xdr:col>
      <xdr:colOff>555242</xdr:colOff>
      <xdr:row>21</xdr:row>
      <xdr:rowOff>0</xdr:rowOff>
    </xdr:to>
    <xdr:sp macro="" textlink="">
      <xdr:nvSpPr>
        <xdr:cNvPr id="16" name="TextBox 15"/>
        <xdr:cNvSpPr txBox="1"/>
      </xdr:nvSpPr>
      <xdr:spPr>
        <a:xfrm rot="4938974" flipH="1">
          <a:off x="336599" y="32294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40</xdr:row>
      <xdr:rowOff>0</xdr:rowOff>
    </xdr:from>
    <xdr:to>
      <xdr:col>0</xdr:col>
      <xdr:colOff>463786</xdr:colOff>
      <xdr:row>40</xdr:row>
      <xdr:rowOff>0</xdr:rowOff>
    </xdr:to>
    <xdr:sp macro="" textlink="">
      <xdr:nvSpPr>
        <xdr:cNvPr id="17" name="TextBox 16"/>
        <xdr:cNvSpPr txBox="1"/>
      </xdr:nvSpPr>
      <xdr:spPr>
        <a:xfrm rot="4938974">
          <a:off x="245143" y="65060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41</xdr:row>
      <xdr:rowOff>0</xdr:rowOff>
    </xdr:from>
    <xdr:to>
      <xdr:col>0</xdr:col>
      <xdr:colOff>437287</xdr:colOff>
      <xdr:row>50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-613486" y="7423861"/>
          <a:ext cx="166426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77</xdr:row>
      <xdr:rowOff>0</xdr:rowOff>
    </xdr:from>
    <xdr:to>
      <xdr:col>0</xdr:col>
      <xdr:colOff>463786</xdr:colOff>
      <xdr:row>77</xdr:row>
      <xdr:rowOff>0</xdr:rowOff>
    </xdr:to>
    <xdr:sp macro="" textlink="">
      <xdr:nvSpPr>
        <xdr:cNvPr id="19" name="TextBox 18"/>
        <xdr:cNvSpPr txBox="1"/>
      </xdr:nvSpPr>
      <xdr:spPr>
        <a:xfrm rot="4938974">
          <a:off x="245143" y="13059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77</xdr:row>
      <xdr:rowOff>0</xdr:rowOff>
    </xdr:from>
    <xdr:to>
      <xdr:col>0</xdr:col>
      <xdr:colOff>437287</xdr:colOff>
      <xdr:row>77</xdr:row>
      <xdr:rowOff>0</xdr:rowOff>
    </xdr:to>
    <xdr:sp macro="" textlink="">
      <xdr:nvSpPr>
        <xdr:cNvPr id="20" name="TextBox 19"/>
        <xdr:cNvSpPr txBox="1"/>
      </xdr:nvSpPr>
      <xdr:spPr>
        <a:xfrm rot="4938974" flipH="1">
          <a:off x="-957694" y="14321269"/>
          <a:ext cx="235267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59</xdr:row>
      <xdr:rowOff>0</xdr:rowOff>
    </xdr:from>
    <xdr:to>
      <xdr:col>0</xdr:col>
      <xdr:colOff>463786</xdr:colOff>
      <xdr:row>59</xdr:row>
      <xdr:rowOff>0</xdr:rowOff>
    </xdr:to>
    <xdr:sp macro="" textlink="">
      <xdr:nvSpPr>
        <xdr:cNvPr id="21" name="TextBox 20"/>
        <xdr:cNvSpPr txBox="1"/>
      </xdr:nvSpPr>
      <xdr:spPr>
        <a:xfrm rot="4938974">
          <a:off x="245143" y="97826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0</xdr:col>
      <xdr:colOff>437287</xdr:colOff>
      <xdr:row>69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613486" y="10700461"/>
          <a:ext cx="166426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2</xdr:row>
      <xdr:rowOff>0</xdr:rowOff>
    </xdr:to>
    <xdr:sp macro="" textlink="">
      <xdr:nvSpPr>
        <xdr:cNvPr id="2" name="TextBox 1"/>
        <xdr:cNvSpPr txBox="1"/>
      </xdr:nvSpPr>
      <xdr:spPr>
        <a:xfrm rot="4938974">
          <a:off x="234249" y="171339"/>
          <a:ext cx="1084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2</xdr:row>
      <xdr:rowOff>0</xdr:rowOff>
    </xdr:from>
    <xdr:to>
      <xdr:col>0</xdr:col>
      <xdr:colOff>483022</xdr:colOff>
      <xdr:row>19</xdr:row>
      <xdr:rowOff>0</xdr:rowOff>
    </xdr:to>
    <xdr:sp macro="" textlink="">
      <xdr:nvSpPr>
        <xdr:cNvPr id="3" name="TextBox 2"/>
        <xdr:cNvSpPr txBox="1"/>
      </xdr:nvSpPr>
      <xdr:spPr>
        <a:xfrm rot="4938974">
          <a:off x="-1264384" y="1700644"/>
          <a:ext cx="3057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79</xdr:row>
      <xdr:rowOff>0</xdr:rowOff>
    </xdr:from>
    <xdr:to>
      <xdr:col>0</xdr:col>
      <xdr:colOff>463120</xdr:colOff>
      <xdr:row>79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27353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88</xdr:row>
      <xdr:rowOff>0</xdr:rowOff>
    </xdr:from>
    <xdr:to>
      <xdr:col>0</xdr:col>
      <xdr:colOff>463120</xdr:colOff>
      <xdr:row>88</xdr:row>
      <xdr:rowOff>0</xdr:rowOff>
    </xdr:to>
    <xdr:sp macro="" textlink="">
      <xdr:nvSpPr>
        <xdr:cNvPr id="5" name="TextBox 4"/>
        <xdr:cNvSpPr txBox="1"/>
      </xdr:nvSpPr>
      <xdr:spPr>
        <a:xfrm rot="4938974">
          <a:off x="244477" y="141926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88</xdr:row>
      <xdr:rowOff>0</xdr:rowOff>
    </xdr:from>
    <xdr:to>
      <xdr:col>0</xdr:col>
      <xdr:colOff>437287</xdr:colOff>
      <xdr:row>88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41926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88</xdr:row>
      <xdr:rowOff>0</xdr:rowOff>
    </xdr:from>
    <xdr:to>
      <xdr:col>0</xdr:col>
      <xdr:colOff>437287</xdr:colOff>
      <xdr:row>88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141926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79</xdr:row>
      <xdr:rowOff>0</xdr:rowOff>
    </xdr:from>
    <xdr:to>
      <xdr:col>0</xdr:col>
      <xdr:colOff>537855</xdr:colOff>
      <xdr:row>79</xdr:row>
      <xdr:rowOff>0</xdr:rowOff>
    </xdr:to>
    <xdr:sp macro="" textlink="">
      <xdr:nvSpPr>
        <xdr:cNvPr id="8" name="TextBox 7"/>
        <xdr:cNvSpPr txBox="1"/>
      </xdr:nvSpPr>
      <xdr:spPr>
        <a:xfrm rot="4938974">
          <a:off x="281698" y="12697843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79</xdr:row>
      <xdr:rowOff>0</xdr:rowOff>
    </xdr:from>
    <xdr:to>
      <xdr:col>0</xdr:col>
      <xdr:colOff>463120</xdr:colOff>
      <xdr:row>79</xdr:row>
      <xdr:rowOff>0</xdr:rowOff>
    </xdr:to>
    <xdr:sp macro="" textlink="">
      <xdr:nvSpPr>
        <xdr:cNvPr id="9" name="TextBox 8"/>
        <xdr:cNvSpPr txBox="1"/>
      </xdr:nvSpPr>
      <xdr:spPr>
        <a:xfrm rot="4938974">
          <a:off x="244477" y="127353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79</xdr:row>
      <xdr:rowOff>0</xdr:rowOff>
    </xdr:from>
    <xdr:to>
      <xdr:col>0</xdr:col>
      <xdr:colOff>437287</xdr:colOff>
      <xdr:row>79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27353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79</xdr:row>
      <xdr:rowOff>0</xdr:rowOff>
    </xdr:from>
    <xdr:to>
      <xdr:col>0</xdr:col>
      <xdr:colOff>437287</xdr:colOff>
      <xdr:row>79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27353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78</xdr:row>
      <xdr:rowOff>0</xdr:rowOff>
    </xdr:from>
    <xdr:to>
      <xdr:col>0</xdr:col>
      <xdr:colOff>437287</xdr:colOff>
      <xdr:row>78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18644" y="125734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79</xdr:row>
      <xdr:rowOff>0</xdr:rowOff>
    </xdr:from>
    <xdr:to>
      <xdr:col>0</xdr:col>
      <xdr:colOff>437287</xdr:colOff>
      <xdr:row>79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27353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20</xdr:row>
      <xdr:rowOff>0</xdr:rowOff>
    </xdr:from>
    <xdr:to>
      <xdr:col>0</xdr:col>
      <xdr:colOff>463786</xdr:colOff>
      <xdr:row>20</xdr:row>
      <xdr:rowOff>0</xdr:rowOff>
    </xdr:to>
    <xdr:sp macro="" textlink="">
      <xdr:nvSpPr>
        <xdr:cNvPr id="14" name="TextBox 13"/>
        <xdr:cNvSpPr txBox="1"/>
      </xdr:nvSpPr>
      <xdr:spPr>
        <a:xfrm rot="4938974">
          <a:off x="245143" y="33913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437287</xdr:colOff>
      <xdr:row>35</xdr:row>
      <xdr:rowOff>0</xdr:rowOff>
    </xdr:to>
    <xdr:sp macro="" textlink="">
      <xdr:nvSpPr>
        <xdr:cNvPr id="15" name="TextBox 14"/>
        <xdr:cNvSpPr txBox="1"/>
      </xdr:nvSpPr>
      <xdr:spPr>
        <a:xfrm rot="4938974">
          <a:off x="-962456" y="4658156"/>
          <a:ext cx="23622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20</xdr:row>
      <xdr:rowOff>0</xdr:rowOff>
    </xdr:from>
    <xdr:to>
      <xdr:col>0</xdr:col>
      <xdr:colOff>555242</xdr:colOff>
      <xdr:row>20</xdr:row>
      <xdr:rowOff>0</xdr:rowOff>
    </xdr:to>
    <xdr:sp macro="" textlink="">
      <xdr:nvSpPr>
        <xdr:cNvPr id="16" name="TextBox 15"/>
        <xdr:cNvSpPr txBox="1"/>
      </xdr:nvSpPr>
      <xdr:spPr>
        <a:xfrm rot="4938974" flipH="1">
          <a:off x="336599" y="33913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39</xdr:row>
      <xdr:rowOff>0</xdr:rowOff>
    </xdr:from>
    <xdr:to>
      <xdr:col>0</xdr:col>
      <xdr:colOff>463786</xdr:colOff>
      <xdr:row>39</xdr:row>
      <xdr:rowOff>0</xdr:rowOff>
    </xdr:to>
    <xdr:sp macro="" textlink="">
      <xdr:nvSpPr>
        <xdr:cNvPr id="17" name="TextBox 16"/>
        <xdr:cNvSpPr txBox="1"/>
      </xdr:nvSpPr>
      <xdr:spPr>
        <a:xfrm rot="4938974">
          <a:off x="245143" y="65060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437287</xdr:colOff>
      <xdr:row>49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-548119" y="7358494"/>
          <a:ext cx="1533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78</xdr:row>
      <xdr:rowOff>0</xdr:rowOff>
    </xdr:from>
    <xdr:to>
      <xdr:col>0</xdr:col>
      <xdr:colOff>463786</xdr:colOff>
      <xdr:row>78</xdr:row>
      <xdr:rowOff>0</xdr:rowOff>
    </xdr:to>
    <xdr:sp macro="" textlink="">
      <xdr:nvSpPr>
        <xdr:cNvPr id="19" name="TextBox 18"/>
        <xdr:cNvSpPr txBox="1"/>
      </xdr:nvSpPr>
      <xdr:spPr>
        <a:xfrm rot="4938974">
          <a:off x="245143" y="125734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78</xdr:row>
      <xdr:rowOff>0</xdr:rowOff>
    </xdr:from>
    <xdr:to>
      <xdr:col>0</xdr:col>
      <xdr:colOff>437287</xdr:colOff>
      <xdr:row>78</xdr:row>
      <xdr:rowOff>0</xdr:rowOff>
    </xdr:to>
    <xdr:sp macro="" textlink="">
      <xdr:nvSpPr>
        <xdr:cNvPr id="20" name="TextBox 19"/>
        <xdr:cNvSpPr txBox="1"/>
      </xdr:nvSpPr>
      <xdr:spPr>
        <a:xfrm rot="4938974" flipH="1">
          <a:off x="218644" y="125734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59</xdr:row>
      <xdr:rowOff>0</xdr:rowOff>
    </xdr:from>
    <xdr:to>
      <xdr:col>0</xdr:col>
      <xdr:colOff>463786</xdr:colOff>
      <xdr:row>59</xdr:row>
      <xdr:rowOff>0</xdr:rowOff>
    </xdr:to>
    <xdr:sp macro="" textlink="">
      <xdr:nvSpPr>
        <xdr:cNvPr id="21" name="TextBox 20"/>
        <xdr:cNvSpPr txBox="1"/>
      </xdr:nvSpPr>
      <xdr:spPr>
        <a:xfrm rot="4938974">
          <a:off x="245143" y="96206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0</xdr:col>
      <xdr:colOff>437287</xdr:colOff>
      <xdr:row>69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548119" y="10473169"/>
          <a:ext cx="1533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2</xdr:row>
      <xdr:rowOff>0</xdr:rowOff>
    </xdr:to>
    <xdr:sp macro="" textlink="">
      <xdr:nvSpPr>
        <xdr:cNvPr id="2" name="TextBox 1"/>
        <xdr:cNvSpPr txBox="1"/>
      </xdr:nvSpPr>
      <xdr:spPr>
        <a:xfrm rot="4938974">
          <a:off x="234249" y="171339"/>
          <a:ext cx="1084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2</xdr:row>
      <xdr:rowOff>0</xdr:rowOff>
    </xdr:from>
    <xdr:to>
      <xdr:col>0</xdr:col>
      <xdr:colOff>483022</xdr:colOff>
      <xdr:row>20</xdr:row>
      <xdr:rowOff>0</xdr:rowOff>
    </xdr:to>
    <xdr:sp macro="" textlink="">
      <xdr:nvSpPr>
        <xdr:cNvPr id="3" name="TextBox 2"/>
        <xdr:cNvSpPr txBox="1"/>
      </xdr:nvSpPr>
      <xdr:spPr>
        <a:xfrm rot="4938974">
          <a:off x="-1183421" y="1619681"/>
          <a:ext cx="28956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1/5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98</xdr:row>
      <xdr:rowOff>0</xdr:rowOff>
    </xdr:from>
    <xdr:to>
      <xdr:col>0</xdr:col>
      <xdr:colOff>463120</xdr:colOff>
      <xdr:row>98</xdr:row>
      <xdr:rowOff>0</xdr:rowOff>
    </xdr:to>
    <xdr:sp macro="" textlink="">
      <xdr:nvSpPr>
        <xdr:cNvPr id="4" name="TextBox 3"/>
        <xdr:cNvSpPr txBox="1"/>
      </xdr:nvSpPr>
      <xdr:spPr>
        <a:xfrm rot="4938974">
          <a:off x="244477" y="128972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107</xdr:row>
      <xdr:rowOff>0</xdr:rowOff>
    </xdr:from>
    <xdr:to>
      <xdr:col>0</xdr:col>
      <xdr:colOff>463120</xdr:colOff>
      <xdr:row>107</xdr:row>
      <xdr:rowOff>0</xdr:rowOff>
    </xdr:to>
    <xdr:sp macro="" textlink="">
      <xdr:nvSpPr>
        <xdr:cNvPr id="5" name="TextBox 4"/>
        <xdr:cNvSpPr txBox="1"/>
      </xdr:nvSpPr>
      <xdr:spPr>
        <a:xfrm rot="4938974">
          <a:off x="244477" y="143546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437287</xdr:colOff>
      <xdr:row>107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43546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437287</xdr:colOff>
      <xdr:row>107</xdr:row>
      <xdr:rowOff>0</xdr:rowOff>
    </xdr:to>
    <xdr:sp macro="" textlink="">
      <xdr:nvSpPr>
        <xdr:cNvPr id="7" name="TextBox 6"/>
        <xdr:cNvSpPr txBox="1"/>
      </xdr:nvSpPr>
      <xdr:spPr>
        <a:xfrm rot="4938974">
          <a:off x="218644" y="143546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25541</xdr:colOff>
      <xdr:row>98</xdr:row>
      <xdr:rowOff>0</xdr:rowOff>
    </xdr:from>
    <xdr:to>
      <xdr:col>0</xdr:col>
      <xdr:colOff>537855</xdr:colOff>
      <xdr:row>98</xdr:row>
      <xdr:rowOff>0</xdr:rowOff>
    </xdr:to>
    <xdr:sp macro="" textlink="">
      <xdr:nvSpPr>
        <xdr:cNvPr id="8" name="TextBox 7"/>
        <xdr:cNvSpPr txBox="1"/>
      </xdr:nvSpPr>
      <xdr:spPr>
        <a:xfrm rot="4938974">
          <a:off x="281698" y="12859768"/>
          <a:ext cx="0" cy="512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98</xdr:row>
      <xdr:rowOff>0</xdr:rowOff>
    </xdr:from>
    <xdr:to>
      <xdr:col>0</xdr:col>
      <xdr:colOff>463120</xdr:colOff>
      <xdr:row>98</xdr:row>
      <xdr:rowOff>0</xdr:rowOff>
    </xdr:to>
    <xdr:sp macro="" textlink="">
      <xdr:nvSpPr>
        <xdr:cNvPr id="9" name="TextBox 8"/>
        <xdr:cNvSpPr txBox="1"/>
      </xdr:nvSpPr>
      <xdr:spPr>
        <a:xfrm rot="4938974">
          <a:off x="244477" y="128972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437287</xdr:colOff>
      <xdr:row>98</xdr:row>
      <xdr:rowOff>0</xdr:rowOff>
    </xdr:to>
    <xdr:sp macro="" textlink="">
      <xdr:nvSpPr>
        <xdr:cNvPr id="10" name="TextBox 9"/>
        <xdr:cNvSpPr txBox="1"/>
      </xdr:nvSpPr>
      <xdr:spPr>
        <a:xfrm rot="4938974">
          <a:off x="218644" y="128972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437287</xdr:colOff>
      <xdr:row>98</xdr:row>
      <xdr:rowOff>0</xdr:rowOff>
    </xdr:to>
    <xdr:sp macro="" textlink="">
      <xdr:nvSpPr>
        <xdr:cNvPr id="11" name="TextBox 10"/>
        <xdr:cNvSpPr txBox="1"/>
      </xdr:nvSpPr>
      <xdr:spPr>
        <a:xfrm rot="4938974">
          <a:off x="218644" y="128972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437287</xdr:colOff>
      <xdr:row>97</xdr:row>
      <xdr:rowOff>0</xdr:rowOff>
    </xdr:to>
    <xdr:sp macro="" textlink="">
      <xdr:nvSpPr>
        <xdr:cNvPr id="12" name="TextBox 11"/>
        <xdr:cNvSpPr txBox="1"/>
      </xdr:nvSpPr>
      <xdr:spPr>
        <a:xfrm rot="4938974">
          <a:off x="218644" y="127353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98</xdr:row>
      <xdr:rowOff>0</xdr:rowOff>
    </xdr:from>
    <xdr:to>
      <xdr:col>0</xdr:col>
      <xdr:colOff>437287</xdr:colOff>
      <xdr:row>98</xdr:row>
      <xdr:rowOff>0</xdr:rowOff>
    </xdr:to>
    <xdr:sp macro="" textlink="">
      <xdr:nvSpPr>
        <xdr:cNvPr id="13" name="TextBox 12"/>
        <xdr:cNvSpPr txBox="1"/>
      </xdr:nvSpPr>
      <xdr:spPr>
        <a:xfrm rot="4938974">
          <a:off x="218644" y="128972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21</xdr:row>
      <xdr:rowOff>0</xdr:rowOff>
    </xdr:from>
    <xdr:to>
      <xdr:col>0</xdr:col>
      <xdr:colOff>463786</xdr:colOff>
      <xdr:row>21</xdr:row>
      <xdr:rowOff>0</xdr:rowOff>
    </xdr:to>
    <xdr:sp macro="" textlink="">
      <xdr:nvSpPr>
        <xdr:cNvPr id="14" name="TextBox 13"/>
        <xdr:cNvSpPr txBox="1"/>
      </xdr:nvSpPr>
      <xdr:spPr>
        <a:xfrm rot="4938974">
          <a:off x="245143" y="32294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437287</xdr:colOff>
      <xdr:row>37</xdr:row>
      <xdr:rowOff>0</xdr:rowOff>
    </xdr:to>
    <xdr:sp macro="" textlink="">
      <xdr:nvSpPr>
        <xdr:cNvPr id="15" name="TextBox 14"/>
        <xdr:cNvSpPr txBox="1"/>
      </xdr:nvSpPr>
      <xdr:spPr>
        <a:xfrm rot="4938974">
          <a:off x="-962456" y="4496231"/>
          <a:ext cx="236220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117955</xdr:colOff>
      <xdr:row>21</xdr:row>
      <xdr:rowOff>0</xdr:rowOff>
    </xdr:from>
    <xdr:to>
      <xdr:col>0</xdr:col>
      <xdr:colOff>555242</xdr:colOff>
      <xdr:row>21</xdr:row>
      <xdr:rowOff>0</xdr:rowOff>
    </xdr:to>
    <xdr:sp macro="" textlink="">
      <xdr:nvSpPr>
        <xdr:cNvPr id="16" name="TextBox 15"/>
        <xdr:cNvSpPr txBox="1"/>
      </xdr:nvSpPr>
      <xdr:spPr>
        <a:xfrm rot="4938974" flipH="1">
          <a:off x="336599" y="32294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41</xdr:row>
      <xdr:rowOff>0</xdr:rowOff>
    </xdr:from>
    <xdr:to>
      <xdr:col>0</xdr:col>
      <xdr:colOff>463786</xdr:colOff>
      <xdr:row>41</xdr:row>
      <xdr:rowOff>0</xdr:rowOff>
    </xdr:to>
    <xdr:sp macro="" textlink="">
      <xdr:nvSpPr>
        <xdr:cNvPr id="17" name="TextBox 16"/>
        <xdr:cNvSpPr txBox="1"/>
      </xdr:nvSpPr>
      <xdr:spPr>
        <a:xfrm rot="4938974">
          <a:off x="245143" y="6344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437287</xdr:colOff>
      <xdr:row>51</xdr:row>
      <xdr:rowOff>0</xdr:rowOff>
    </xdr:to>
    <xdr:sp macro="" textlink="">
      <xdr:nvSpPr>
        <xdr:cNvPr id="18" name="TextBox 17"/>
        <xdr:cNvSpPr txBox="1"/>
      </xdr:nvSpPr>
      <xdr:spPr>
        <a:xfrm rot="4938974" flipH="1">
          <a:off x="-548119" y="7196569"/>
          <a:ext cx="1533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97</xdr:row>
      <xdr:rowOff>0</xdr:rowOff>
    </xdr:from>
    <xdr:to>
      <xdr:col>0</xdr:col>
      <xdr:colOff>463786</xdr:colOff>
      <xdr:row>97</xdr:row>
      <xdr:rowOff>0</xdr:rowOff>
    </xdr:to>
    <xdr:sp macro="" textlink="">
      <xdr:nvSpPr>
        <xdr:cNvPr id="19" name="TextBox 18"/>
        <xdr:cNvSpPr txBox="1"/>
      </xdr:nvSpPr>
      <xdr:spPr>
        <a:xfrm rot="4938974">
          <a:off x="245143" y="127353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97</xdr:row>
      <xdr:rowOff>0</xdr:rowOff>
    </xdr:from>
    <xdr:to>
      <xdr:col>0</xdr:col>
      <xdr:colOff>437287</xdr:colOff>
      <xdr:row>97</xdr:row>
      <xdr:rowOff>0</xdr:rowOff>
    </xdr:to>
    <xdr:sp macro="" textlink="">
      <xdr:nvSpPr>
        <xdr:cNvPr id="20" name="TextBox 19"/>
        <xdr:cNvSpPr txBox="1"/>
      </xdr:nvSpPr>
      <xdr:spPr>
        <a:xfrm rot="4938974" flipH="1">
          <a:off x="218644" y="1273535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81</xdr:row>
      <xdr:rowOff>0</xdr:rowOff>
    </xdr:from>
    <xdr:to>
      <xdr:col>0</xdr:col>
      <xdr:colOff>463786</xdr:colOff>
      <xdr:row>81</xdr:row>
      <xdr:rowOff>0</xdr:rowOff>
    </xdr:to>
    <xdr:sp macro="" textlink="">
      <xdr:nvSpPr>
        <xdr:cNvPr id="21" name="TextBox 20"/>
        <xdr:cNvSpPr txBox="1"/>
      </xdr:nvSpPr>
      <xdr:spPr>
        <a:xfrm rot="4938974">
          <a:off x="245143" y="96206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82</xdr:row>
      <xdr:rowOff>0</xdr:rowOff>
    </xdr:from>
    <xdr:to>
      <xdr:col>0</xdr:col>
      <xdr:colOff>437287</xdr:colOff>
      <xdr:row>91</xdr:row>
      <xdr:rowOff>0</xdr:rowOff>
    </xdr:to>
    <xdr:sp macro="" textlink="">
      <xdr:nvSpPr>
        <xdr:cNvPr id="22" name="TextBox 21"/>
        <xdr:cNvSpPr txBox="1"/>
      </xdr:nvSpPr>
      <xdr:spPr>
        <a:xfrm rot="4938974" flipH="1">
          <a:off x="-548119" y="10473169"/>
          <a:ext cx="1533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61</xdr:row>
      <xdr:rowOff>0</xdr:rowOff>
    </xdr:from>
    <xdr:to>
      <xdr:col>0</xdr:col>
      <xdr:colOff>463786</xdr:colOff>
      <xdr:row>61</xdr:row>
      <xdr:rowOff>0</xdr:rowOff>
    </xdr:to>
    <xdr:sp macro="" textlink="">
      <xdr:nvSpPr>
        <xdr:cNvPr id="23" name="TextBox 22"/>
        <xdr:cNvSpPr txBox="1"/>
      </xdr:nvSpPr>
      <xdr:spPr>
        <a:xfrm rot="4938974">
          <a:off x="245143" y="63440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0</xdr:col>
      <xdr:colOff>437287</xdr:colOff>
      <xdr:row>71</xdr:row>
      <xdr:rowOff>0</xdr:rowOff>
    </xdr:to>
    <xdr:sp macro="" textlink="">
      <xdr:nvSpPr>
        <xdr:cNvPr id="24" name="TextBox 23"/>
        <xdr:cNvSpPr txBox="1"/>
      </xdr:nvSpPr>
      <xdr:spPr>
        <a:xfrm rot="4938974" flipH="1">
          <a:off x="-548119" y="10473169"/>
          <a:ext cx="153352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zoomScaleNormal="100" workbookViewId="0">
      <selection activeCell="E7" sqref="E7:E13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9.85546875" style="5" customWidth="1"/>
    <col min="7" max="7" width="23.7109375" style="5" customWidth="1"/>
    <col min="8" max="8" width="12.7109375" style="5" customWidth="1"/>
    <col min="9" max="9" width="3.28515625" style="5" customWidth="1"/>
    <col min="10" max="10" width="10.42578125" style="5" customWidth="1"/>
    <col min="11" max="16384" width="8.85546875" style="5"/>
  </cols>
  <sheetData>
    <row r="1" spans="1:9" s="1" customFormat="1" ht="24" customHeight="1" x14ac:dyDescent="0.25">
      <c r="A1" s="176" t="s">
        <v>50</v>
      </c>
      <c r="B1" s="176"/>
      <c r="C1" s="176"/>
      <c r="D1" s="176"/>
      <c r="E1" s="176"/>
      <c r="F1" s="176"/>
      <c r="G1" s="176"/>
      <c r="H1" s="176"/>
      <c r="I1" s="47"/>
    </row>
    <row r="2" spans="1:9" s="32" customFormat="1" ht="6.75" customHeight="1" x14ac:dyDescent="0.2">
      <c r="B2" s="33"/>
      <c r="C2" s="34"/>
      <c r="D2" s="34"/>
      <c r="E2" s="35"/>
      <c r="F2" s="35"/>
      <c r="G2" s="35"/>
      <c r="H2" s="35"/>
      <c r="I2" s="35"/>
    </row>
    <row r="3" spans="1:9" ht="19.5" customHeight="1" x14ac:dyDescent="0.2">
      <c r="A3" s="50"/>
      <c r="B3" s="28" t="s">
        <v>30</v>
      </c>
      <c r="C3" s="51" t="s">
        <v>24</v>
      </c>
      <c r="D3" s="44"/>
      <c r="E3" s="14"/>
      <c r="F3" s="14"/>
      <c r="G3" s="14"/>
      <c r="H3" s="14"/>
      <c r="I3" s="14"/>
    </row>
    <row r="4" spans="1:9" ht="19.5" customHeight="1" x14ac:dyDescent="0.2">
      <c r="B4" s="28" t="s">
        <v>32</v>
      </c>
      <c r="C4" s="175">
        <v>42795</v>
      </c>
      <c r="D4" s="175"/>
      <c r="E4" s="14"/>
      <c r="F4" s="14"/>
      <c r="G4" s="14"/>
      <c r="H4" s="14"/>
      <c r="I4" s="14"/>
    </row>
    <row r="5" spans="1:9" ht="4.5" customHeight="1" x14ac:dyDescent="0.45">
      <c r="B5" s="2"/>
      <c r="C5" s="20"/>
      <c r="D5" s="20"/>
      <c r="E5" s="174"/>
      <c r="F5" s="174"/>
      <c r="G5" s="3"/>
      <c r="H5" s="4"/>
      <c r="I5" s="4"/>
    </row>
    <row r="6" spans="1:9" s="6" customFormat="1" ht="13.5" thickBot="1" x14ac:dyDescent="0.25">
      <c r="B6" s="29" t="s">
        <v>31</v>
      </c>
      <c r="C6" s="59" t="s">
        <v>1</v>
      </c>
      <c r="D6" s="59"/>
      <c r="E6" s="31" t="s">
        <v>2</v>
      </c>
    </row>
    <row r="7" spans="1:9" x14ac:dyDescent="0.2">
      <c r="B7" s="22" t="s">
        <v>36</v>
      </c>
      <c r="C7" s="26" t="s">
        <v>17</v>
      </c>
      <c r="D7" s="54"/>
      <c r="E7" s="52">
        <v>1510.07</v>
      </c>
      <c r="F7" s="60"/>
      <c r="G7" s="81"/>
    </row>
    <row r="8" spans="1:9" x14ac:dyDescent="0.2">
      <c r="B8" s="48" t="s">
        <v>40</v>
      </c>
      <c r="C8" s="30" t="s">
        <v>15</v>
      </c>
      <c r="D8" s="55"/>
      <c r="E8" s="52">
        <v>1242.44</v>
      </c>
      <c r="F8" s="72"/>
      <c r="G8" s="70"/>
    </row>
    <row r="9" spans="1:9" x14ac:dyDescent="0.2">
      <c r="B9" s="48" t="s">
        <v>37</v>
      </c>
      <c r="C9" s="30" t="s">
        <v>33</v>
      </c>
      <c r="D9" s="55"/>
      <c r="E9" s="52">
        <v>702.51</v>
      </c>
    </row>
    <row r="10" spans="1:9" x14ac:dyDescent="0.2">
      <c r="B10" s="48" t="s">
        <v>3</v>
      </c>
      <c r="C10" s="30" t="s">
        <v>16</v>
      </c>
      <c r="D10" s="55"/>
      <c r="E10" s="52">
        <v>1037.57</v>
      </c>
    </row>
    <row r="11" spans="1:9" x14ac:dyDescent="0.2">
      <c r="B11" s="15" t="s">
        <v>43</v>
      </c>
      <c r="C11" s="19" t="s">
        <v>14</v>
      </c>
      <c r="D11" s="56"/>
      <c r="E11" s="53">
        <v>977.3</v>
      </c>
    </row>
    <row r="12" spans="1:9" x14ac:dyDescent="0.2">
      <c r="B12" s="80" t="s">
        <v>34</v>
      </c>
      <c r="C12" s="78" t="s">
        <v>35</v>
      </c>
      <c r="D12" s="73"/>
      <c r="E12" s="74">
        <v>1098.9000000000001</v>
      </c>
      <c r="F12" s="27"/>
    </row>
    <row r="13" spans="1:9" ht="13.5" thickBot="1" x14ac:dyDescent="0.25">
      <c r="B13" s="23" t="s">
        <v>37</v>
      </c>
      <c r="C13" s="75" t="s">
        <v>42</v>
      </c>
      <c r="D13" s="67"/>
      <c r="E13" s="39">
        <v>792</v>
      </c>
      <c r="F13" s="27"/>
    </row>
    <row r="14" spans="1:9" s="4" customFormat="1" ht="13.5" thickBot="1" x14ac:dyDescent="0.25">
      <c r="B14" s="62"/>
      <c r="C14" s="63"/>
      <c r="D14" s="64"/>
      <c r="E14" s="65">
        <f>SUM(E7:E13)</f>
        <v>7360.7900000000009</v>
      </c>
      <c r="F14" s="36"/>
    </row>
    <row r="15" spans="1:9" x14ac:dyDescent="0.2">
      <c r="B15" s="21" t="s">
        <v>41</v>
      </c>
      <c r="C15" s="24" t="s">
        <v>5</v>
      </c>
      <c r="D15" s="24"/>
      <c r="E15" s="41">
        <v>1125</v>
      </c>
    </row>
    <row r="16" spans="1:9" ht="13.5" thickBot="1" x14ac:dyDescent="0.25">
      <c r="B16" s="23" t="s">
        <v>20</v>
      </c>
      <c r="C16" s="37" t="s">
        <v>21</v>
      </c>
      <c r="D16" s="37"/>
      <c r="E16" s="39">
        <v>1050</v>
      </c>
    </row>
    <row r="17" spans="1:9" ht="13.5" thickBot="1" x14ac:dyDescent="0.25">
      <c r="B17" s="11"/>
      <c r="C17" s="38" t="s">
        <v>0</v>
      </c>
      <c r="D17" s="38"/>
      <c r="E17" s="40">
        <f>SUM(E14:E16)</f>
        <v>9535.7900000000009</v>
      </c>
    </row>
    <row r="18" spans="1:9" ht="12.75" customHeight="1" x14ac:dyDescent="0.2">
      <c r="B18" s="11"/>
      <c r="C18" s="13"/>
      <c r="D18" s="13"/>
      <c r="E18" s="14"/>
      <c r="F18" s="14"/>
      <c r="G18" s="14"/>
      <c r="H18" s="14"/>
      <c r="I18" s="14"/>
    </row>
    <row r="19" spans="1:9" s="32" customFormat="1" ht="6.75" customHeight="1" x14ac:dyDescent="0.2">
      <c r="B19" s="33"/>
      <c r="C19" s="34"/>
      <c r="D19" s="34"/>
      <c r="E19" s="35"/>
      <c r="F19" s="35"/>
      <c r="G19" s="35"/>
      <c r="H19" s="35"/>
      <c r="I19" s="35"/>
    </row>
    <row r="20" spans="1:9" ht="19.5" customHeight="1" x14ac:dyDescent="0.2">
      <c r="A20" s="50"/>
      <c r="B20" s="28" t="s">
        <v>30</v>
      </c>
      <c r="C20" s="51" t="s">
        <v>51</v>
      </c>
      <c r="D20" s="44"/>
      <c r="E20" s="14"/>
      <c r="F20" s="14"/>
      <c r="G20" s="14"/>
      <c r="H20" s="14"/>
      <c r="I20" s="14"/>
    </row>
    <row r="21" spans="1:9" ht="19.5" customHeight="1" x14ac:dyDescent="0.2">
      <c r="B21" s="28" t="s">
        <v>32</v>
      </c>
      <c r="C21" s="175">
        <v>42802</v>
      </c>
      <c r="D21" s="175"/>
      <c r="E21" s="14"/>
      <c r="F21" s="14"/>
      <c r="G21" s="14"/>
      <c r="H21" s="14"/>
      <c r="I21" s="14"/>
    </row>
    <row r="22" spans="1:9" ht="4.5" customHeight="1" x14ac:dyDescent="0.45">
      <c r="B22" s="2"/>
      <c r="C22" s="20"/>
      <c r="D22" s="20"/>
      <c r="E22" s="174"/>
      <c r="F22" s="174"/>
      <c r="G22" s="3"/>
      <c r="H22" s="4"/>
      <c r="I22" s="4"/>
    </row>
    <row r="23" spans="1:9" s="6" customFormat="1" ht="13.5" thickBot="1" x14ac:dyDescent="0.25">
      <c r="B23" s="29" t="s">
        <v>31</v>
      </c>
      <c r="C23" s="59" t="s">
        <v>1</v>
      </c>
      <c r="D23" s="59"/>
      <c r="E23" s="31" t="s">
        <v>2</v>
      </c>
    </row>
    <row r="24" spans="1:9" x14ac:dyDescent="0.2">
      <c r="B24" s="79" t="s">
        <v>36</v>
      </c>
      <c r="C24" s="76" t="s">
        <v>17</v>
      </c>
      <c r="D24" s="54"/>
      <c r="E24" s="52">
        <v>2550.2399999999998</v>
      </c>
      <c r="F24" s="60"/>
      <c r="G24" s="70"/>
    </row>
    <row r="25" spans="1:9" x14ac:dyDescent="0.2">
      <c r="B25" s="61" t="s">
        <v>40</v>
      </c>
      <c r="C25" s="77" t="s">
        <v>15</v>
      </c>
      <c r="D25" s="55"/>
      <c r="E25" s="52">
        <v>1816.44</v>
      </c>
      <c r="F25" s="72"/>
      <c r="G25" s="70"/>
    </row>
    <row r="26" spans="1:9" x14ac:dyDescent="0.2">
      <c r="B26" s="61" t="s">
        <v>37</v>
      </c>
      <c r="C26" s="77" t="s">
        <v>33</v>
      </c>
      <c r="D26" s="55"/>
      <c r="E26" s="52">
        <v>802.51</v>
      </c>
    </row>
    <row r="27" spans="1:9" x14ac:dyDescent="0.2">
      <c r="B27" s="61" t="s">
        <v>3</v>
      </c>
      <c r="C27" s="77" t="s">
        <v>16</v>
      </c>
      <c r="D27" s="55"/>
      <c r="E27" s="52">
        <v>1037.57</v>
      </c>
    </row>
    <row r="28" spans="1:9" x14ac:dyDescent="0.2">
      <c r="B28" s="21" t="s">
        <v>43</v>
      </c>
      <c r="C28" s="66" t="s">
        <v>14</v>
      </c>
      <c r="D28" s="56"/>
      <c r="E28" s="53">
        <v>977.3</v>
      </c>
    </row>
    <row r="29" spans="1:9" x14ac:dyDescent="0.2">
      <c r="B29" s="80" t="s">
        <v>34</v>
      </c>
      <c r="C29" s="78" t="s">
        <v>35</v>
      </c>
      <c r="D29" s="73"/>
      <c r="E29" s="74">
        <v>1098.9000000000001</v>
      </c>
      <c r="F29" s="27"/>
    </row>
    <row r="30" spans="1:9" ht="13.5" thickBot="1" x14ac:dyDescent="0.25">
      <c r="B30" s="23" t="s">
        <v>37</v>
      </c>
      <c r="C30" s="75" t="s">
        <v>42</v>
      </c>
      <c r="D30" s="67"/>
      <c r="E30" s="39">
        <v>792</v>
      </c>
      <c r="F30" s="27"/>
    </row>
    <row r="31" spans="1:9" s="4" customFormat="1" ht="13.5" thickBot="1" x14ac:dyDescent="0.25">
      <c r="B31" s="82"/>
      <c r="C31" s="83"/>
      <c r="D31" s="84"/>
      <c r="E31" s="65">
        <f>SUM(E24:E30)</f>
        <v>9074.9600000000009</v>
      </c>
      <c r="F31" s="36"/>
    </row>
    <row r="32" spans="1:9" ht="12.75" customHeight="1" x14ac:dyDescent="0.2">
      <c r="B32" s="11"/>
      <c r="C32" s="13"/>
      <c r="D32" s="13"/>
      <c r="E32" s="14"/>
      <c r="F32" s="14"/>
      <c r="G32" s="14"/>
      <c r="H32" s="14"/>
      <c r="I32" s="14"/>
    </row>
    <row r="33" spans="1:9" s="32" customFormat="1" ht="6.75" customHeight="1" x14ac:dyDescent="0.2">
      <c r="B33" s="33"/>
      <c r="C33" s="34"/>
      <c r="D33" s="34"/>
      <c r="E33" s="35"/>
      <c r="F33" s="35"/>
      <c r="G33" s="35"/>
      <c r="H33" s="35"/>
      <c r="I33" s="35"/>
    </row>
    <row r="34" spans="1:9" ht="19.5" customHeight="1" x14ac:dyDescent="0.2">
      <c r="A34" s="50"/>
      <c r="B34" s="28" t="s">
        <v>30</v>
      </c>
      <c r="C34" s="51" t="s">
        <v>25</v>
      </c>
      <c r="D34" s="44"/>
      <c r="E34" s="14"/>
      <c r="F34" s="14"/>
      <c r="G34" s="14"/>
      <c r="H34" s="14"/>
      <c r="I34" s="14"/>
    </row>
    <row r="35" spans="1:9" ht="19.5" customHeight="1" x14ac:dyDescent="0.2">
      <c r="B35" s="28" t="s">
        <v>32</v>
      </c>
      <c r="C35" s="175">
        <v>42809</v>
      </c>
      <c r="D35" s="175"/>
      <c r="E35" s="14"/>
      <c r="F35" s="14"/>
      <c r="G35" s="14"/>
      <c r="H35" s="14"/>
      <c r="I35" s="14"/>
    </row>
    <row r="36" spans="1:9" ht="4.5" customHeight="1" x14ac:dyDescent="0.45">
      <c r="B36" s="2"/>
      <c r="C36" s="20"/>
      <c r="D36" s="20"/>
      <c r="E36" s="174"/>
      <c r="F36" s="174"/>
      <c r="G36" s="3"/>
      <c r="H36" s="4"/>
      <c r="I36" s="4"/>
    </row>
    <row r="37" spans="1:9" s="6" customFormat="1" ht="13.5" thickBot="1" x14ac:dyDescent="0.25">
      <c r="B37" s="29" t="s">
        <v>31</v>
      </c>
      <c r="C37" s="59" t="s">
        <v>1</v>
      </c>
      <c r="D37" s="59"/>
      <c r="E37" s="31" t="s">
        <v>2</v>
      </c>
    </row>
    <row r="38" spans="1:9" x14ac:dyDescent="0.2">
      <c r="B38" s="22" t="s">
        <v>36</v>
      </c>
      <c r="C38" s="26" t="s">
        <v>17</v>
      </c>
      <c r="D38" s="54"/>
      <c r="E38" s="52">
        <v>1510.07</v>
      </c>
      <c r="F38" s="60"/>
      <c r="G38" s="70"/>
    </row>
    <row r="39" spans="1:9" x14ac:dyDescent="0.2">
      <c r="B39" s="48" t="s">
        <v>40</v>
      </c>
      <c r="C39" s="30" t="s">
        <v>15</v>
      </c>
      <c r="D39" s="55"/>
      <c r="E39" s="52">
        <v>1359.2</v>
      </c>
      <c r="F39" s="72"/>
      <c r="G39" s="70"/>
    </row>
    <row r="40" spans="1:9" x14ac:dyDescent="0.2">
      <c r="B40" s="48" t="s">
        <v>37</v>
      </c>
      <c r="C40" s="30" t="s">
        <v>33</v>
      </c>
      <c r="D40" s="55"/>
      <c r="E40" s="52">
        <v>702.51</v>
      </c>
      <c r="F40" s="72"/>
    </row>
    <row r="41" spans="1:9" x14ac:dyDescent="0.2">
      <c r="B41" s="48" t="s">
        <v>3</v>
      </c>
      <c r="C41" s="30" t="s">
        <v>16</v>
      </c>
      <c r="D41" s="55"/>
      <c r="E41" s="52">
        <v>1037.57</v>
      </c>
    </row>
    <row r="42" spans="1:9" x14ac:dyDescent="0.2">
      <c r="B42" s="15" t="s">
        <v>43</v>
      </c>
      <c r="C42" s="19" t="s">
        <v>14</v>
      </c>
      <c r="D42" s="56"/>
      <c r="E42" s="53">
        <v>977.3</v>
      </c>
    </row>
    <row r="43" spans="1:9" x14ac:dyDescent="0.2">
      <c r="B43" s="80" t="s">
        <v>34</v>
      </c>
      <c r="C43" s="78" t="s">
        <v>35</v>
      </c>
      <c r="D43" s="73"/>
      <c r="E43" s="74">
        <v>1098.9000000000001</v>
      </c>
      <c r="F43" s="27"/>
    </row>
    <row r="44" spans="1:9" ht="13.5" thickBot="1" x14ac:dyDescent="0.25">
      <c r="B44" s="23" t="s">
        <v>37</v>
      </c>
      <c r="C44" s="75" t="s">
        <v>42</v>
      </c>
      <c r="D44" s="67"/>
      <c r="E44" s="39">
        <v>792</v>
      </c>
      <c r="F44" s="27"/>
    </row>
    <row r="45" spans="1:9" s="4" customFormat="1" ht="13.5" thickBot="1" x14ac:dyDescent="0.25">
      <c r="B45" s="62"/>
      <c r="C45" s="63"/>
      <c r="D45" s="64"/>
      <c r="E45" s="65">
        <f>SUM(E38:E44)</f>
        <v>7477.5499999999993</v>
      </c>
      <c r="F45" s="36"/>
    </row>
    <row r="46" spans="1:9" x14ac:dyDescent="0.2">
      <c r="B46" s="21" t="s">
        <v>41</v>
      </c>
      <c r="C46" s="24" t="s">
        <v>5</v>
      </c>
      <c r="D46" s="24"/>
      <c r="E46" s="41">
        <v>1125</v>
      </c>
    </row>
    <row r="47" spans="1:9" ht="13.5" thickBot="1" x14ac:dyDescent="0.25">
      <c r="B47" s="23" t="s">
        <v>20</v>
      </c>
      <c r="C47" s="37" t="s">
        <v>21</v>
      </c>
      <c r="D47" s="37"/>
      <c r="E47" s="39">
        <v>1050</v>
      </c>
    </row>
    <row r="48" spans="1:9" ht="13.5" thickBot="1" x14ac:dyDescent="0.25">
      <c r="B48" s="11"/>
      <c r="C48" s="38" t="s">
        <v>0</v>
      </c>
      <c r="D48" s="38"/>
      <c r="E48" s="40">
        <f>SUM(E45:E47)</f>
        <v>9652.5499999999993</v>
      </c>
    </row>
    <row r="49" spans="1:9" ht="12.75" customHeight="1" x14ac:dyDescent="0.2">
      <c r="B49" s="11"/>
      <c r="C49" s="13"/>
      <c r="D49" s="13"/>
      <c r="E49" s="14"/>
      <c r="F49" s="14"/>
      <c r="G49" s="14"/>
      <c r="H49" s="14"/>
      <c r="I49" s="14"/>
    </row>
    <row r="50" spans="1:9" s="32" customFormat="1" ht="6.75" customHeight="1" x14ac:dyDescent="0.2">
      <c r="B50" s="33"/>
      <c r="C50" s="34"/>
      <c r="D50" s="34"/>
      <c r="E50" s="35"/>
      <c r="F50" s="35"/>
      <c r="G50" s="35"/>
      <c r="H50" s="35"/>
      <c r="I50" s="35"/>
    </row>
    <row r="51" spans="1:9" ht="19.5" customHeight="1" x14ac:dyDescent="0.2">
      <c r="A51" s="50"/>
      <c r="B51" s="28" t="s">
        <v>30</v>
      </c>
      <c r="C51" s="51" t="s">
        <v>52</v>
      </c>
      <c r="D51" s="44"/>
      <c r="E51" s="14"/>
      <c r="F51" s="14"/>
      <c r="G51" s="14"/>
      <c r="H51" s="14"/>
      <c r="I51" s="14"/>
    </row>
    <row r="52" spans="1:9" ht="19.5" customHeight="1" x14ac:dyDescent="0.2">
      <c r="B52" s="28" t="s">
        <v>32</v>
      </c>
      <c r="C52" s="175">
        <v>42816</v>
      </c>
      <c r="D52" s="175"/>
      <c r="E52" s="14"/>
      <c r="F52" s="14"/>
      <c r="G52" s="14"/>
      <c r="H52" s="14"/>
      <c r="I52" s="14"/>
    </row>
    <row r="53" spans="1:9" ht="4.5" customHeight="1" x14ac:dyDescent="0.45">
      <c r="B53" s="2"/>
      <c r="C53" s="20"/>
      <c r="D53" s="20"/>
      <c r="E53" s="174"/>
      <c r="F53" s="174"/>
      <c r="G53" s="3"/>
      <c r="H53" s="4"/>
      <c r="I53" s="4"/>
    </row>
    <row r="54" spans="1:9" s="6" customFormat="1" ht="13.5" thickBot="1" x14ac:dyDescent="0.25">
      <c r="B54" s="29" t="s">
        <v>31</v>
      </c>
      <c r="C54" s="59" t="s">
        <v>1</v>
      </c>
      <c r="D54" s="59"/>
      <c r="E54" s="31" t="s">
        <v>2</v>
      </c>
    </row>
    <row r="55" spans="1:9" x14ac:dyDescent="0.2">
      <c r="B55" s="22" t="s">
        <v>36</v>
      </c>
      <c r="C55" s="26" t="s">
        <v>17</v>
      </c>
      <c r="D55" s="54"/>
      <c r="E55" s="52">
        <v>1521.16</v>
      </c>
      <c r="F55" s="60"/>
      <c r="G55" s="70"/>
    </row>
    <row r="56" spans="1:9" x14ac:dyDescent="0.2">
      <c r="B56" s="48" t="s">
        <v>40</v>
      </c>
      <c r="C56" s="30" t="s">
        <v>15</v>
      </c>
      <c r="D56" s="55"/>
      <c r="E56" s="52">
        <v>1242.44</v>
      </c>
      <c r="F56" s="72"/>
      <c r="G56" s="70"/>
    </row>
    <row r="57" spans="1:9" x14ac:dyDescent="0.2">
      <c r="B57" s="48" t="s">
        <v>37</v>
      </c>
      <c r="C57" s="30" t="s">
        <v>33</v>
      </c>
      <c r="D57" s="55"/>
      <c r="E57" s="52">
        <v>702.51</v>
      </c>
      <c r="F57" s="72"/>
    </row>
    <row r="58" spans="1:9" x14ac:dyDescent="0.2">
      <c r="B58" s="48" t="s">
        <v>3</v>
      </c>
      <c r="C58" s="30" t="s">
        <v>16</v>
      </c>
      <c r="D58" s="55"/>
      <c r="E58" s="52">
        <f>1037.57-700</f>
        <v>337.56999999999994</v>
      </c>
      <c r="F58" s="85" t="s">
        <v>54</v>
      </c>
    </row>
    <row r="59" spans="1:9" x14ac:dyDescent="0.2">
      <c r="B59" s="15" t="s">
        <v>43</v>
      </c>
      <c r="C59" s="19" t="s">
        <v>14</v>
      </c>
      <c r="D59" s="56"/>
      <c r="E59" s="53">
        <v>977.3</v>
      </c>
    </row>
    <row r="60" spans="1:9" x14ac:dyDescent="0.2">
      <c r="B60" s="80" t="s">
        <v>34</v>
      </c>
      <c r="C60" s="78" t="s">
        <v>35</v>
      </c>
      <c r="D60" s="73"/>
      <c r="E60" s="74">
        <v>1098.9000000000001</v>
      </c>
      <c r="F60" s="27"/>
    </row>
    <row r="61" spans="1:9" ht="13.5" thickBot="1" x14ac:dyDescent="0.25">
      <c r="B61" s="23" t="s">
        <v>37</v>
      </c>
      <c r="C61" s="75" t="s">
        <v>42</v>
      </c>
      <c r="D61" s="67"/>
      <c r="E61" s="39">
        <v>792</v>
      </c>
      <c r="F61" s="27"/>
    </row>
    <row r="62" spans="1:9" s="4" customFormat="1" ht="13.5" thickBot="1" x14ac:dyDescent="0.25">
      <c r="B62" s="62"/>
      <c r="C62" s="63"/>
      <c r="D62" s="64"/>
      <c r="E62" s="65">
        <f>SUM(E55:E61)</f>
        <v>6671.880000000001</v>
      </c>
      <c r="F62" s="36"/>
    </row>
    <row r="63" spans="1:9" x14ac:dyDescent="0.2">
      <c r="B63" s="21" t="s">
        <v>41</v>
      </c>
      <c r="C63" s="24" t="s">
        <v>5</v>
      </c>
      <c r="D63" s="24"/>
      <c r="E63" s="41">
        <v>1125</v>
      </c>
    </row>
    <row r="64" spans="1:9" ht="13.5" thickBot="1" x14ac:dyDescent="0.25">
      <c r="B64" s="23" t="s">
        <v>20</v>
      </c>
      <c r="C64" s="37" t="s">
        <v>21</v>
      </c>
      <c r="D64" s="37"/>
      <c r="E64" s="39">
        <v>1050</v>
      </c>
    </row>
    <row r="65" spans="1:9" ht="13.5" thickBot="1" x14ac:dyDescent="0.25">
      <c r="B65" s="11"/>
      <c r="C65" s="38" t="s">
        <v>0</v>
      </c>
      <c r="D65" s="38"/>
      <c r="E65" s="40">
        <f>SUM(E62:E64)</f>
        <v>8846.880000000001</v>
      </c>
    </row>
    <row r="66" spans="1:9" x14ac:dyDescent="0.2">
      <c r="B66" s="11"/>
      <c r="C66" s="38"/>
      <c r="D66" s="38"/>
      <c r="E66" s="86"/>
    </row>
    <row r="67" spans="1:9" x14ac:dyDescent="0.2">
      <c r="B67" s="11" t="s">
        <v>37</v>
      </c>
      <c r="C67" s="87" t="s">
        <v>55</v>
      </c>
      <c r="D67" s="38"/>
      <c r="E67" s="86">
        <v>1000</v>
      </c>
    </row>
    <row r="68" spans="1:9" ht="12.75" customHeight="1" x14ac:dyDescent="0.2">
      <c r="B68" s="11"/>
      <c r="C68" s="13"/>
      <c r="D68" s="13"/>
      <c r="E68" s="14"/>
      <c r="F68" s="14"/>
      <c r="G68" s="14"/>
      <c r="H68" s="14"/>
      <c r="I68" s="14"/>
    </row>
    <row r="69" spans="1:9" s="32" customFormat="1" ht="6.75" customHeight="1" x14ac:dyDescent="0.2">
      <c r="B69" s="33"/>
      <c r="C69" s="34"/>
      <c r="D69" s="34"/>
      <c r="E69" s="35"/>
      <c r="F69" s="35"/>
      <c r="G69" s="35"/>
      <c r="H69" s="35"/>
      <c r="I69" s="35"/>
    </row>
    <row r="70" spans="1:9" ht="19.5" customHeight="1" x14ac:dyDescent="0.2">
      <c r="A70" s="50"/>
      <c r="B70" s="28" t="s">
        <v>30</v>
      </c>
      <c r="C70" s="51" t="s">
        <v>53</v>
      </c>
      <c r="D70" s="44"/>
      <c r="E70" s="14"/>
      <c r="F70" s="14"/>
      <c r="G70" s="14"/>
      <c r="H70" s="14"/>
      <c r="I70" s="14"/>
    </row>
    <row r="71" spans="1:9" ht="19.5" customHeight="1" x14ac:dyDescent="0.2">
      <c r="B71" s="28" t="s">
        <v>32</v>
      </c>
      <c r="C71" s="175">
        <v>42823</v>
      </c>
      <c r="D71" s="175"/>
      <c r="E71" s="14"/>
      <c r="F71" s="14"/>
      <c r="G71" s="14"/>
      <c r="H71" s="14"/>
      <c r="I71" s="14"/>
    </row>
    <row r="72" spans="1:9" ht="4.5" customHeight="1" x14ac:dyDescent="0.45">
      <c r="B72" s="2"/>
      <c r="C72" s="20"/>
      <c r="D72" s="20"/>
      <c r="E72" s="174"/>
      <c r="F72" s="174"/>
      <c r="G72" s="3"/>
      <c r="H72" s="4"/>
      <c r="I72" s="4"/>
    </row>
    <row r="73" spans="1:9" s="6" customFormat="1" ht="13.5" thickBot="1" x14ac:dyDescent="0.25">
      <c r="B73" s="29" t="s">
        <v>31</v>
      </c>
      <c r="C73" s="59" t="s">
        <v>1</v>
      </c>
      <c r="D73" s="59"/>
      <c r="E73" s="31" t="s">
        <v>2</v>
      </c>
    </row>
    <row r="74" spans="1:9" x14ac:dyDescent="0.2">
      <c r="B74" s="22" t="s">
        <v>36</v>
      </c>
      <c r="C74" s="26" t="s">
        <v>17</v>
      </c>
      <c r="D74" s="54"/>
      <c r="E74" s="52">
        <v>1638.45</v>
      </c>
      <c r="F74" s="69"/>
      <c r="G74" s="71"/>
    </row>
    <row r="75" spans="1:9" x14ac:dyDescent="0.2">
      <c r="B75" s="48" t="s">
        <v>40</v>
      </c>
      <c r="C75" s="30" t="s">
        <v>15</v>
      </c>
      <c r="D75" s="55"/>
      <c r="E75" s="52">
        <v>1417.59</v>
      </c>
      <c r="F75" s="72"/>
      <c r="G75" s="71"/>
    </row>
    <row r="76" spans="1:9" x14ac:dyDescent="0.2">
      <c r="B76" s="48" t="s">
        <v>37</v>
      </c>
      <c r="C76" s="30" t="s">
        <v>33</v>
      </c>
      <c r="D76" s="55"/>
      <c r="E76" s="52">
        <v>702.51</v>
      </c>
    </row>
    <row r="77" spans="1:9" x14ac:dyDescent="0.2">
      <c r="B77" s="15" t="s">
        <v>3</v>
      </c>
      <c r="C77" s="19" t="s">
        <v>16</v>
      </c>
      <c r="D77" s="56"/>
      <c r="E77" s="52">
        <v>1037.57</v>
      </c>
      <c r="F77" s="58"/>
    </row>
    <row r="78" spans="1:9" x14ac:dyDescent="0.2">
      <c r="B78" s="15" t="s">
        <v>43</v>
      </c>
      <c r="C78" s="19" t="s">
        <v>14</v>
      </c>
      <c r="D78" s="56"/>
      <c r="E78" s="53">
        <v>977.3</v>
      </c>
    </row>
    <row r="79" spans="1:9" x14ac:dyDescent="0.2">
      <c r="B79" s="80" t="s">
        <v>34</v>
      </c>
      <c r="C79" s="78" t="s">
        <v>35</v>
      </c>
      <c r="D79" s="73"/>
      <c r="E79" s="74">
        <v>1140.1099999999999</v>
      </c>
      <c r="F79" s="27"/>
    </row>
    <row r="80" spans="1:9" ht="13.5" thickBot="1" x14ac:dyDescent="0.25">
      <c r="B80" s="23" t="s">
        <v>37</v>
      </c>
      <c r="C80" s="75" t="s">
        <v>42</v>
      </c>
      <c r="D80" s="67"/>
      <c r="E80" s="39">
        <v>792</v>
      </c>
      <c r="F80" s="27"/>
    </row>
    <row r="81" spans="1:9" s="4" customFormat="1" ht="13.5" thickBot="1" x14ac:dyDescent="0.25">
      <c r="B81" s="62"/>
      <c r="C81" s="63"/>
      <c r="D81" s="64"/>
      <c r="E81" s="65">
        <f>SUM(E74:E80)</f>
        <v>7705.53</v>
      </c>
      <c r="F81" s="36"/>
    </row>
    <row r="82" spans="1:9" x14ac:dyDescent="0.2">
      <c r="B82" s="21" t="s">
        <v>41</v>
      </c>
      <c r="C82" s="24" t="s">
        <v>5</v>
      </c>
      <c r="D82" s="24"/>
      <c r="E82" s="41">
        <v>1125</v>
      </c>
    </row>
    <row r="83" spans="1:9" ht="13.5" thickBot="1" x14ac:dyDescent="0.25">
      <c r="B83" s="23" t="s">
        <v>20</v>
      </c>
      <c r="C83" s="37" t="s">
        <v>21</v>
      </c>
      <c r="D83" s="37"/>
      <c r="E83" s="39">
        <v>1050</v>
      </c>
    </row>
    <row r="84" spans="1:9" ht="13.5" thickBot="1" x14ac:dyDescent="0.25">
      <c r="B84" s="11"/>
      <c r="C84" s="38" t="s">
        <v>0</v>
      </c>
      <c r="D84" s="38"/>
      <c r="E84" s="40">
        <f>SUM(E81:E83)</f>
        <v>9880.5299999999988</v>
      </c>
    </row>
    <row r="85" spans="1:9" ht="12.75" customHeight="1" x14ac:dyDescent="0.2">
      <c r="B85" s="11"/>
      <c r="C85" s="13"/>
      <c r="D85" s="13"/>
      <c r="E85" s="14"/>
      <c r="F85" s="14"/>
      <c r="G85" s="14"/>
      <c r="H85" s="14"/>
      <c r="I85" s="14"/>
    </row>
    <row r="86" spans="1:9" s="7" customFormat="1" ht="13.15" customHeight="1" x14ac:dyDescent="0.2">
      <c r="A86" s="16" t="s">
        <v>6</v>
      </c>
      <c r="B86" s="17" t="s">
        <v>7</v>
      </c>
      <c r="C86" s="17"/>
      <c r="D86" s="42">
        <v>9000</v>
      </c>
      <c r="E86" s="57"/>
      <c r="F86" s="16" t="s">
        <v>12</v>
      </c>
      <c r="G86" s="17" t="s">
        <v>13</v>
      </c>
      <c r="H86" s="42">
        <v>5000</v>
      </c>
      <c r="I86" s="68"/>
    </row>
    <row r="87" spans="1:9" s="7" customFormat="1" ht="13.15" customHeight="1" x14ac:dyDescent="0.2">
      <c r="A87" s="16" t="s">
        <v>9</v>
      </c>
      <c r="B87" s="17" t="s">
        <v>10</v>
      </c>
      <c r="C87" s="17"/>
      <c r="D87" s="42">
        <v>311.83999999999997</v>
      </c>
      <c r="E87" s="57"/>
      <c r="F87" s="16" t="s">
        <v>8</v>
      </c>
      <c r="G87" s="17" t="s">
        <v>23</v>
      </c>
      <c r="H87" s="42">
        <v>1020</v>
      </c>
      <c r="I87" s="68"/>
    </row>
    <row r="88" spans="1:9" s="7" customFormat="1" ht="13.15" customHeight="1" x14ac:dyDescent="0.2">
      <c r="A88" s="16" t="s">
        <v>38</v>
      </c>
      <c r="B88" s="17" t="s">
        <v>39</v>
      </c>
      <c r="C88" s="17"/>
      <c r="D88" s="42">
        <v>472.63</v>
      </c>
      <c r="E88" s="57"/>
      <c r="F88" s="16" t="s">
        <v>26</v>
      </c>
      <c r="G88" s="17" t="s">
        <v>28</v>
      </c>
      <c r="H88" s="42">
        <v>500</v>
      </c>
      <c r="I88" s="68"/>
    </row>
    <row r="89" spans="1:9" s="7" customFormat="1" ht="13.15" customHeight="1" x14ac:dyDescent="0.2">
      <c r="A89" s="16" t="s">
        <v>11</v>
      </c>
      <c r="B89" s="17" t="s">
        <v>47</v>
      </c>
      <c r="C89" s="42"/>
      <c r="D89" s="42">
        <v>5000</v>
      </c>
      <c r="E89" s="57"/>
      <c r="F89" s="16" t="s">
        <v>27</v>
      </c>
      <c r="G89" s="17" t="s">
        <v>29</v>
      </c>
      <c r="H89" s="42">
        <v>500</v>
      </c>
      <c r="I89" s="68"/>
    </row>
    <row r="90" spans="1:9" s="7" customFormat="1" ht="13.15" customHeight="1" x14ac:dyDescent="0.2">
      <c r="A90" s="16" t="s">
        <v>11</v>
      </c>
      <c r="B90" s="17" t="s">
        <v>48</v>
      </c>
      <c r="C90" s="42"/>
      <c r="D90" s="42">
        <v>4000</v>
      </c>
      <c r="E90" s="57"/>
      <c r="F90" s="16" t="s">
        <v>9</v>
      </c>
      <c r="G90" s="17" t="s">
        <v>18</v>
      </c>
      <c r="H90" s="42">
        <v>12000</v>
      </c>
      <c r="I90" s="68"/>
    </row>
    <row r="91" spans="1:9" s="7" customFormat="1" ht="13.15" customHeight="1" thickBot="1" x14ac:dyDescent="0.25">
      <c r="A91" s="16" t="s">
        <v>11</v>
      </c>
      <c r="B91" s="17" t="s">
        <v>49</v>
      </c>
      <c r="C91" s="42"/>
      <c r="D91" s="42">
        <v>1126.4100000000001</v>
      </c>
      <c r="E91" s="57"/>
      <c r="F91" s="25" t="s">
        <v>22</v>
      </c>
      <c r="G91" s="17" t="s">
        <v>19</v>
      </c>
      <c r="H91" s="43">
        <v>11000</v>
      </c>
      <c r="I91" s="68"/>
    </row>
    <row r="92" spans="1:9" s="7" customFormat="1" ht="13.15" customHeight="1" thickTop="1" thickBot="1" x14ac:dyDescent="0.25">
      <c r="A92" s="16" t="s">
        <v>46</v>
      </c>
      <c r="B92" s="17" t="s">
        <v>44</v>
      </c>
      <c r="C92" s="42"/>
      <c r="D92" s="42">
        <v>3970.94</v>
      </c>
      <c r="E92" s="42"/>
      <c r="F92" s="18"/>
      <c r="G92" s="17"/>
      <c r="H92" s="49">
        <f>SUM(H86:H91)+SUM(D86:D93)</f>
        <v>52948.95</v>
      </c>
      <c r="I92" s="68"/>
    </row>
    <row r="93" spans="1:9" s="7" customFormat="1" ht="13.15" customHeight="1" thickBot="1" x14ac:dyDescent="0.25">
      <c r="A93" s="16" t="s">
        <v>46</v>
      </c>
      <c r="B93" s="17" t="s">
        <v>45</v>
      </c>
      <c r="C93" s="42"/>
      <c r="D93" s="42">
        <v>-952.87</v>
      </c>
      <c r="E93" s="42"/>
      <c r="F93" s="18"/>
      <c r="G93" s="45" t="s">
        <v>4</v>
      </c>
      <c r="H93" s="46">
        <f>E84+H92</f>
        <v>62829.479999999996</v>
      </c>
      <c r="I93" s="49"/>
    </row>
    <row r="94" spans="1:9" s="7" customFormat="1" ht="13.15" customHeight="1" x14ac:dyDescent="0.2">
      <c r="B94" s="16"/>
      <c r="C94" s="17"/>
      <c r="D94" s="9"/>
      <c r="E94" s="42"/>
      <c r="F94" s="9"/>
      <c r="G94" s="9"/>
      <c r="H94" s="9"/>
      <c r="I94" s="49"/>
    </row>
    <row r="95" spans="1:9" s="7" customFormat="1" ht="13.15" customHeight="1" x14ac:dyDescent="0.2">
      <c r="B95" s="16"/>
      <c r="C95" s="17"/>
      <c r="D95" s="8"/>
      <c r="E95" s="9"/>
      <c r="F95" s="9"/>
      <c r="G95" s="9"/>
      <c r="H95" s="9"/>
      <c r="I95" s="49"/>
    </row>
    <row r="96" spans="1:9" s="7" customFormat="1" ht="13.15" customHeight="1" x14ac:dyDescent="0.2">
      <c r="A96" s="9"/>
      <c r="B96" s="10"/>
      <c r="C96" s="9"/>
      <c r="D96" s="8"/>
      <c r="E96" s="9"/>
      <c r="F96" s="9"/>
      <c r="G96" s="9"/>
      <c r="H96" s="9"/>
      <c r="I96" s="49"/>
    </row>
    <row r="97" spans="1:9" s="7" customFormat="1" ht="13.15" customHeight="1" x14ac:dyDescent="0.2">
      <c r="A97" s="9"/>
      <c r="B97" s="10"/>
      <c r="C97" s="8"/>
      <c r="D97" s="8"/>
      <c r="E97" s="9"/>
      <c r="F97" s="9"/>
      <c r="G97" s="9"/>
      <c r="H97" s="9"/>
      <c r="I97" s="49"/>
    </row>
    <row r="98" spans="1:9" s="7" customFormat="1" ht="13.15" customHeight="1" x14ac:dyDescent="0.2">
      <c r="A98" s="9"/>
      <c r="B98" s="10"/>
      <c r="C98" s="8"/>
      <c r="D98" s="8"/>
      <c r="E98" s="9"/>
      <c r="F98" s="9"/>
      <c r="G98" s="9"/>
      <c r="H98" s="9"/>
      <c r="I98" s="49"/>
    </row>
    <row r="99" spans="1:9" s="7" customFormat="1" ht="13.15" customHeight="1" x14ac:dyDescent="0.2">
      <c r="A99" s="9"/>
      <c r="B99" s="10"/>
      <c r="C99" s="8"/>
      <c r="D99" s="8"/>
      <c r="E99" s="9"/>
      <c r="F99" s="9"/>
      <c r="G99" s="9"/>
      <c r="H99" s="9"/>
      <c r="I99" s="49"/>
    </row>
    <row r="100" spans="1:9" s="9" customFormat="1" ht="12" x14ac:dyDescent="0.2">
      <c r="B100" s="10"/>
      <c r="C100" s="8"/>
    </row>
    <row r="101" spans="1:9" s="9" customFormat="1" ht="12" x14ac:dyDescent="0.2">
      <c r="B101" s="10"/>
      <c r="C101" s="8"/>
    </row>
    <row r="102" spans="1:9" s="9" customFormat="1" ht="12" x14ac:dyDescent="0.2">
      <c r="B102" s="10"/>
      <c r="C102" s="8"/>
    </row>
    <row r="103" spans="1:9" s="9" customFormat="1" ht="12" x14ac:dyDescent="0.2">
      <c r="B103" s="10"/>
    </row>
    <row r="104" spans="1:9" s="9" customFormat="1" ht="12" x14ac:dyDescent="0.2">
      <c r="B104" s="10"/>
    </row>
    <row r="105" spans="1:9" s="9" customFormat="1" ht="12" x14ac:dyDescent="0.2">
      <c r="B105" s="10"/>
    </row>
    <row r="106" spans="1:9" s="9" customFormat="1" x14ac:dyDescent="0.2">
      <c r="B106" s="10"/>
      <c r="D106" s="5"/>
    </row>
    <row r="107" spans="1:9" s="9" customFormat="1" x14ac:dyDescent="0.2">
      <c r="B107" s="10"/>
      <c r="D107" s="5"/>
      <c r="F107" s="5"/>
      <c r="G107" s="5"/>
      <c r="H107" s="5"/>
    </row>
    <row r="108" spans="1:9" s="9" customFormat="1" x14ac:dyDescent="0.2">
      <c r="B108" s="10"/>
      <c r="D108" s="5"/>
      <c r="E108" s="5"/>
      <c r="F108" s="5"/>
      <c r="G108" s="5"/>
      <c r="H108" s="5"/>
    </row>
    <row r="109" spans="1:9" s="9" customFormat="1" x14ac:dyDescent="0.2">
      <c r="B109" s="12"/>
      <c r="C109" s="5"/>
      <c r="D109" s="5"/>
      <c r="E109" s="5"/>
      <c r="F109" s="5"/>
      <c r="G109" s="5"/>
      <c r="H109" s="5"/>
    </row>
    <row r="110" spans="1:9" s="9" customFormat="1" x14ac:dyDescent="0.2">
      <c r="B110" s="12"/>
      <c r="C110" s="5"/>
      <c r="D110" s="5"/>
      <c r="E110" s="5"/>
      <c r="F110" s="5"/>
      <c r="G110" s="5"/>
      <c r="H110" s="5"/>
    </row>
    <row r="111" spans="1:9" s="9" customFormat="1" x14ac:dyDescent="0.2">
      <c r="B111" s="12"/>
      <c r="C111" s="5"/>
      <c r="D111" s="5"/>
      <c r="E111" s="5"/>
      <c r="F111" s="5"/>
      <c r="G111" s="5"/>
      <c r="H111" s="5"/>
    </row>
    <row r="112" spans="1:9" s="9" customFormat="1" x14ac:dyDescent="0.2">
      <c r="B112" s="12"/>
      <c r="C112" s="5"/>
      <c r="D112" s="5"/>
      <c r="E112" s="5"/>
      <c r="F112" s="5"/>
      <c r="G112" s="5"/>
      <c r="H112" s="5"/>
    </row>
    <row r="113" spans="1:9" s="9" customFormat="1" x14ac:dyDescent="0.2">
      <c r="A113" s="5"/>
      <c r="B113" s="12"/>
      <c r="C113" s="5"/>
      <c r="D113" s="5"/>
      <c r="E113" s="5"/>
      <c r="F113" s="5"/>
      <c r="G113" s="5"/>
      <c r="H113" s="5"/>
      <c r="I113" s="5"/>
    </row>
    <row r="114" spans="1:9" s="9" customFormat="1" x14ac:dyDescent="0.2">
      <c r="A114" s="5"/>
      <c r="B114" s="12"/>
      <c r="C114" s="5"/>
      <c r="D114" s="5"/>
      <c r="E114" s="5"/>
      <c r="F114" s="5"/>
      <c r="G114" s="5"/>
      <c r="H114" s="5"/>
      <c r="I114" s="5"/>
    </row>
    <row r="115" spans="1:9" s="9" customFormat="1" x14ac:dyDescent="0.2">
      <c r="A115" s="5"/>
      <c r="B115" s="12"/>
      <c r="C115" s="5"/>
      <c r="D115" s="5"/>
      <c r="E115" s="5"/>
      <c r="F115" s="5"/>
      <c r="G115" s="5"/>
      <c r="H115" s="5"/>
      <c r="I115" s="5"/>
    </row>
    <row r="116" spans="1:9" s="9" customFormat="1" x14ac:dyDescent="0.2">
      <c r="A116" s="5"/>
      <c r="B116" s="12"/>
      <c r="C116" s="5"/>
      <c r="D116" s="5"/>
      <c r="E116" s="5"/>
      <c r="F116" s="5"/>
      <c r="G116" s="5"/>
      <c r="H116" s="5"/>
      <c r="I116" s="5"/>
    </row>
  </sheetData>
  <mergeCells count="11">
    <mergeCell ref="E72:F72"/>
    <mergeCell ref="C21:D21"/>
    <mergeCell ref="E22:F22"/>
    <mergeCell ref="A1:H1"/>
    <mergeCell ref="C4:D4"/>
    <mergeCell ref="E5:F5"/>
    <mergeCell ref="C35:D35"/>
    <mergeCell ref="E36:F36"/>
    <mergeCell ref="C71:D71"/>
    <mergeCell ref="C52:D52"/>
    <mergeCell ref="E53:F53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6"/>
  <sheetViews>
    <sheetView zoomScaleNormal="100" workbookViewId="0">
      <selection activeCell="G36" sqref="G36"/>
    </sheetView>
  </sheetViews>
  <sheetFormatPr defaultColWidth="8.85546875" defaultRowHeight="12.75" x14ac:dyDescent="0.2"/>
  <cols>
    <col min="1" max="1" width="5.85546875" style="5" customWidth="1"/>
    <col min="2" max="2" width="8.5703125" style="12" customWidth="1"/>
    <col min="3" max="3" width="10.5703125" style="5" customWidth="1"/>
    <col min="4" max="4" width="9.85546875" style="5" customWidth="1"/>
    <col min="5" max="5" width="10.5703125" style="5" customWidth="1"/>
    <col min="6" max="6" width="2.7109375" style="60" customWidth="1"/>
    <col min="7" max="8" width="5.7109375" style="5" customWidth="1"/>
    <col min="9" max="9" width="10.28515625" style="5" customWidth="1"/>
    <col min="10" max="10" width="12.85546875" style="5" customWidth="1"/>
    <col min="11" max="11" width="10.7109375" style="5" customWidth="1"/>
    <col min="12" max="12" width="9.7109375" style="5" customWidth="1"/>
    <col min="13" max="13" width="10.85546875" style="160" customWidth="1"/>
    <col min="14" max="16" width="8.85546875" style="5"/>
    <col min="17" max="17" width="11.7109375" style="5" customWidth="1"/>
    <col min="18" max="16384" width="8.85546875" style="5"/>
  </cols>
  <sheetData>
    <row r="1" spans="1:13" s="1" customFormat="1" ht="24" customHeight="1" x14ac:dyDescent="0.25">
      <c r="A1" s="176" t="s">
        <v>117</v>
      </c>
      <c r="B1" s="176"/>
      <c r="C1" s="176"/>
      <c r="D1" s="176"/>
      <c r="E1" s="176"/>
      <c r="F1" s="176"/>
      <c r="G1" s="176"/>
      <c r="H1" s="176"/>
      <c r="I1" s="47"/>
      <c r="M1" s="158"/>
    </row>
    <row r="2" spans="1:13" s="32" customFormat="1" ht="6.75" customHeight="1" x14ac:dyDescent="0.2">
      <c r="B2" s="33"/>
      <c r="C2" s="34"/>
      <c r="D2" s="34"/>
      <c r="E2" s="35"/>
      <c r="F2" s="88"/>
      <c r="G2" s="35"/>
      <c r="H2" s="35"/>
      <c r="I2" s="35"/>
      <c r="M2" s="159"/>
    </row>
    <row r="3" spans="1:13" ht="19.5" customHeight="1" x14ac:dyDescent="0.2">
      <c r="A3" s="50"/>
      <c r="B3" s="28" t="s">
        <v>30</v>
      </c>
      <c r="C3" s="51" t="s">
        <v>118</v>
      </c>
      <c r="D3" s="44"/>
      <c r="E3" s="14"/>
      <c r="F3" s="89"/>
      <c r="G3" s="14"/>
      <c r="H3" s="14"/>
      <c r="I3" s="14"/>
    </row>
    <row r="4" spans="1:13" ht="19.5" customHeight="1" x14ac:dyDescent="0.2">
      <c r="B4" s="28" t="s">
        <v>32</v>
      </c>
      <c r="C4" s="175">
        <v>43075</v>
      </c>
      <c r="D4" s="175"/>
      <c r="E4" s="14"/>
      <c r="F4" s="89"/>
      <c r="G4" s="14"/>
      <c r="H4" s="14"/>
      <c r="I4" s="14"/>
    </row>
    <row r="5" spans="1:13" ht="4.5" customHeight="1" x14ac:dyDescent="0.45">
      <c r="B5" s="2"/>
      <c r="C5" s="20"/>
      <c r="D5" s="20"/>
      <c r="E5" s="174"/>
      <c r="F5" s="174"/>
      <c r="G5" s="3"/>
      <c r="H5" s="4"/>
      <c r="I5" s="4"/>
    </row>
    <row r="6" spans="1:13" s="6" customFormat="1" ht="15.75" thickBot="1" x14ac:dyDescent="0.4">
      <c r="B6" s="29" t="s">
        <v>31</v>
      </c>
      <c r="C6" s="59" t="s">
        <v>1</v>
      </c>
      <c r="D6" s="59"/>
      <c r="E6" s="31" t="s">
        <v>2</v>
      </c>
      <c r="F6" s="101"/>
      <c r="M6" s="161"/>
    </row>
    <row r="7" spans="1:13" x14ac:dyDescent="0.2">
      <c r="B7" s="22" t="s">
        <v>36</v>
      </c>
      <c r="C7" s="26" t="s">
        <v>17</v>
      </c>
      <c r="D7" s="54"/>
      <c r="E7" s="52">
        <v>2871.15</v>
      </c>
      <c r="F7" s="102"/>
      <c r="G7" s="114"/>
    </row>
    <row r="8" spans="1:13" x14ac:dyDescent="0.2">
      <c r="B8" s="48" t="s">
        <v>40</v>
      </c>
      <c r="C8" s="30" t="s">
        <v>15</v>
      </c>
      <c r="D8" s="55"/>
      <c r="E8" s="52">
        <v>1242.44</v>
      </c>
      <c r="F8" s="102"/>
      <c r="G8" s="114"/>
    </row>
    <row r="9" spans="1:13" x14ac:dyDescent="0.2">
      <c r="B9" s="48" t="s">
        <v>37</v>
      </c>
      <c r="C9" s="30" t="s">
        <v>33</v>
      </c>
      <c r="D9" s="55"/>
      <c r="E9" s="52">
        <v>802.98</v>
      </c>
      <c r="F9" s="116"/>
      <c r="G9" s="114"/>
    </row>
    <row r="10" spans="1:13" x14ac:dyDescent="0.2">
      <c r="B10" s="48" t="s">
        <v>3</v>
      </c>
      <c r="C10" s="30" t="s">
        <v>16</v>
      </c>
      <c r="D10" s="55"/>
      <c r="E10" s="52">
        <v>1037.57</v>
      </c>
      <c r="F10" s="102"/>
      <c r="G10" s="114"/>
      <c r="H10" s="113"/>
    </row>
    <row r="11" spans="1:13" x14ac:dyDescent="0.2">
      <c r="B11" s="15" t="s">
        <v>43</v>
      </c>
      <c r="C11" s="19" t="s">
        <v>14</v>
      </c>
      <c r="D11" s="56"/>
      <c r="E11" s="53">
        <v>977.5</v>
      </c>
      <c r="F11" s="102"/>
      <c r="G11" s="114"/>
    </row>
    <row r="12" spans="1:13" x14ac:dyDescent="0.2">
      <c r="B12" s="80" t="s">
        <v>37</v>
      </c>
      <c r="C12" s="78" t="s">
        <v>42</v>
      </c>
      <c r="D12" s="73"/>
      <c r="E12" s="74">
        <v>792</v>
      </c>
      <c r="F12" s="92"/>
      <c r="G12" s="110"/>
    </row>
    <row r="13" spans="1:13" x14ac:dyDescent="0.2">
      <c r="B13" s="21"/>
      <c r="C13" s="66" t="s">
        <v>84</v>
      </c>
      <c r="D13" s="56"/>
      <c r="E13" s="41">
        <v>1089</v>
      </c>
      <c r="F13" s="92"/>
      <c r="G13" s="110"/>
    </row>
    <row r="14" spans="1:13" x14ac:dyDescent="0.2">
      <c r="B14" s="21" t="s">
        <v>37</v>
      </c>
      <c r="C14" s="66" t="s">
        <v>85</v>
      </c>
      <c r="D14" s="56"/>
      <c r="E14" s="41">
        <v>633.6</v>
      </c>
      <c r="F14" s="92"/>
      <c r="G14" s="110"/>
    </row>
    <row r="15" spans="1:13" x14ac:dyDescent="0.2">
      <c r="B15" s="61" t="s">
        <v>93</v>
      </c>
      <c r="C15" s="77" t="s">
        <v>92</v>
      </c>
      <c r="D15" s="55"/>
      <c r="E15" s="128">
        <v>692</v>
      </c>
      <c r="F15" s="92"/>
      <c r="G15" s="110"/>
    </row>
    <row r="16" spans="1:13" ht="13.5" thickBot="1" x14ac:dyDescent="0.25">
      <c r="B16" s="124" t="s">
        <v>110</v>
      </c>
      <c r="C16" s="125" t="s">
        <v>109</v>
      </c>
      <c r="D16" s="126"/>
      <c r="E16" s="127">
        <v>792</v>
      </c>
      <c r="F16" s="102"/>
      <c r="G16" s="114"/>
    </row>
    <row r="17" spans="1:19" s="4" customFormat="1" ht="13.5" thickBot="1" x14ac:dyDescent="0.25">
      <c r="B17" s="62"/>
      <c r="C17" s="63"/>
      <c r="D17" s="64"/>
      <c r="E17" s="65">
        <f>SUM(E7:E16)</f>
        <v>10930.24</v>
      </c>
      <c r="F17" s="93"/>
      <c r="G17" s="114"/>
      <c r="M17" s="162"/>
    </row>
    <row r="18" spans="1:19" x14ac:dyDescent="0.2">
      <c r="B18" s="21" t="s">
        <v>41</v>
      </c>
      <c r="C18" s="24" t="s">
        <v>5</v>
      </c>
      <c r="D18" s="24"/>
      <c r="E18" s="41">
        <v>1125</v>
      </c>
      <c r="G18" s="103"/>
    </row>
    <row r="19" spans="1:19" ht="13.5" thickBot="1" x14ac:dyDescent="0.25">
      <c r="B19" s="23" t="s">
        <v>20</v>
      </c>
      <c r="C19" s="37" t="s">
        <v>21</v>
      </c>
      <c r="D19" s="37"/>
      <c r="E19" s="39">
        <f>4410/4</f>
        <v>1102.5</v>
      </c>
      <c r="G19" s="103"/>
    </row>
    <row r="20" spans="1:19" ht="13.5" thickBot="1" x14ac:dyDescent="0.25">
      <c r="B20" s="11"/>
      <c r="C20" s="38" t="s">
        <v>0</v>
      </c>
      <c r="D20" s="38"/>
      <c r="E20" s="40">
        <f>SUM(E17:E19)</f>
        <v>13157.74</v>
      </c>
      <c r="G20" s="114"/>
    </row>
    <row r="21" spans="1:19" ht="12.75" customHeight="1" x14ac:dyDescent="0.2">
      <c r="B21" s="11"/>
      <c r="C21" s="13"/>
      <c r="D21" s="13"/>
      <c r="E21" s="14"/>
      <c r="F21" s="89"/>
      <c r="G21" s="105"/>
      <c r="H21" s="14"/>
      <c r="I21" s="14"/>
    </row>
    <row r="22" spans="1:19" s="32" customFormat="1" ht="6.75" customHeight="1" x14ac:dyDescent="0.2">
      <c r="B22" s="33"/>
      <c r="C22" s="34"/>
      <c r="D22" s="34"/>
      <c r="E22" s="35"/>
      <c r="F22" s="88"/>
      <c r="G22" s="106"/>
      <c r="H22" s="35"/>
      <c r="I22" s="35"/>
      <c r="M22" s="159"/>
    </row>
    <row r="23" spans="1:19" ht="19.5" customHeight="1" x14ac:dyDescent="0.2">
      <c r="A23" s="50"/>
      <c r="B23" s="28" t="s">
        <v>30</v>
      </c>
      <c r="C23" s="51" t="s">
        <v>119</v>
      </c>
      <c r="D23" s="44"/>
      <c r="E23" s="14"/>
      <c r="F23" s="89"/>
      <c r="G23" s="105"/>
      <c r="H23" s="14"/>
      <c r="I23" s="14"/>
    </row>
    <row r="24" spans="1:19" ht="19.5" customHeight="1" x14ac:dyDescent="0.2">
      <c r="B24" s="28" t="s">
        <v>32</v>
      </c>
      <c r="C24" s="175">
        <v>43082</v>
      </c>
      <c r="D24" s="175"/>
      <c r="E24" s="14"/>
      <c r="F24" s="89"/>
      <c r="G24" s="89"/>
      <c r="H24" s="89"/>
      <c r="I24" s="89"/>
      <c r="J24" s="89"/>
      <c r="K24" s="177" t="s">
        <v>125</v>
      </c>
      <c r="L24" s="179" t="s">
        <v>130</v>
      </c>
      <c r="M24" s="182" t="s">
        <v>126</v>
      </c>
      <c r="N24" s="182" t="s">
        <v>127</v>
      </c>
      <c r="O24" s="182" t="s">
        <v>132</v>
      </c>
      <c r="P24" s="184" t="s">
        <v>128</v>
      </c>
      <c r="Q24" s="182" t="s">
        <v>0</v>
      </c>
      <c r="R24" s="182" t="s">
        <v>129</v>
      </c>
      <c r="S24" s="160"/>
    </row>
    <row r="25" spans="1:19" ht="4.5" customHeight="1" x14ac:dyDescent="0.45">
      <c r="B25" s="2"/>
      <c r="C25" s="20"/>
      <c r="D25" s="20"/>
      <c r="E25" s="174"/>
      <c r="F25" s="174"/>
      <c r="G25" s="167"/>
      <c r="H25" s="167"/>
      <c r="I25" s="167"/>
      <c r="J25" s="167"/>
      <c r="K25" s="177"/>
      <c r="L25" s="179"/>
      <c r="M25" s="182"/>
      <c r="N25" s="182"/>
      <c r="O25" s="182"/>
      <c r="P25" s="184"/>
      <c r="Q25" s="182"/>
      <c r="R25" s="182"/>
      <c r="S25" s="160"/>
    </row>
    <row r="26" spans="1:19" s="6" customFormat="1" ht="13.5" thickBot="1" x14ac:dyDescent="0.25">
      <c r="B26" s="150" t="s">
        <v>31</v>
      </c>
      <c r="C26" s="151" t="s">
        <v>1</v>
      </c>
      <c r="D26" s="151"/>
      <c r="E26" s="152" t="s">
        <v>62</v>
      </c>
      <c r="F26" s="90"/>
      <c r="G26" s="90"/>
      <c r="H26" s="90"/>
      <c r="I26" s="90"/>
      <c r="J26" s="90"/>
      <c r="K26" s="178"/>
      <c r="L26" s="180"/>
      <c r="M26" s="183"/>
      <c r="N26" s="183"/>
      <c r="O26" s="183"/>
      <c r="P26" s="185"/>
      <c r="Q26" s="183"/>
      <c r="R26" s="183"/>
      <c r="S26" s="161"/>
    </row>
    <row r="27" spans="1:19" x14ac:dyDescent="0.2">
      <c r="B27" s="22" t="s">
        <v>36</v>
      </c>
      <c r="C27" s="26" t="s">
        <v>17</v>
      </c>
      <c r="D27" s="54"/>
      <c r="E27" s="52">
        <v>22932.06</v>
      </c>
      <c r="F27" s="102"/>
      <c r="G27" s="102"/>
      <c r="H27" s="102"/>
      <c r="I27" s="102"/>
      <c r="J27" s="102"/>
      <c r="K27" s="155">
        <v>76.615200000000002</v>
      </c>
      <c r="L27" s="156">
        <v>234</v>
      </c>
      <c r="M27" s="169">
        <f>K27*40*52*0.0833*(L27/234)</f>
        <v>13274.6560128</v>
      </c>
      <c r="N27" s="153">
        <f>P27*3*(L27/234)+O27</f>
        <v>7906.59</v>
      </c>
      <c r="O27" s="153">
        <f>1125*3</f>
        <v>3375</v>
      </c>
      <c r="P27" s="153">
        <v>1510.53</v>
      </c>
      <c r="Q27" s="153">
        <f>M27+N27+P27</f>
        <v>22691.776012800001</v>
      </c>
      <c r="S27" s="160"/>
    </row>
    <row r="28" spans="1:19" x14ac:dyDescent="0.2">
      <c r="B28" s="48" t="s">
        <v>40</v>
      </c>
      <c r="C28" s="30" t="s">
        <v>15</v>
      </c>
      <c r="D28" s="55"/>
      <c r="E28" s="52">
        <v>13922.72</v>
      </c>
      <c r="F28" s="102"/>
      <c r="G28" s="102"/>
      <c r="H28" s="102"/>
      <c r="I28" s="102"/>
      <c r="J28" s="102"/>
      <c r="K28" s="155">
        <v>49.3108</v>
      </c>
      <c r="L28" s="156">
        <v>234</v>
      </c>
      <c r="M28" s="169">
        <f t="shared" ref="M28:M36" si="0">K28*40*52*0.0833*(L28/234)</f>
        <v>8543.7864511999996</v>
      </c>
      <c r="N28" s="153">
        <f>P28*3*(L28/234)+O28</f>
        <v>7034.82</v>
      </c>
      <c r="O28" s="153">
        <f>1102.5*3</f>
        <v>3307.5</v>
      </c>
      <c r="P28" s="153">
        <v>1242.44</v>
      </c>
      <c r="Q28" s="153">
        <f>M28+N28+P28</f>
        <v>16821.0464512</v>
      </c>
      <c r="S28" s="160"/>
    </row>
    <row r="29" spans="1:19" x14ac:dyDescent="0.2">
      <c r="B29" s="48" t="s">
        <v>37</v>
      </c>
      <c r="C29" s="30" t="s">
        <v>33</v>
      </c>
      <c r="D29" s="55"/>
      <c r="E29" s="52">
        <v>6645.88</v>
      </c>
      <c r="F29" s="116"/>
      <c r="G29" s="116"/>
      <c r="H29" s="116"/>
      <c r="I29" s="116"/>
      <c r="J29" s="116"/>
      <c r="K29" s="155">
        <v>20.471</v>
      </c>
      <c r="L29" s="156">
        <v>234</v>
      </c>
      <c r="M29" s="169">
        <f t="shared" si="0"/>
        <v>3546.8873439999998</v>
      </c>
      <c r="N29" s="153">
        <f t="shared" ref="N29:N36" si="1">P29*3*(L29/234)</f>
        <v>2407.5299999999997</v>
      </c>
      <c r="O29" s="153"/>
      <c r="P29" s="153">
        <v>802.51</v>
      </c>
      <c r="Q29" s="153">
        <f t="shared" ref="Q29:Q36" si="2">M29+N29+P29</f>
        <v>6756.9273439999997</v>
      </c>
      <c r="S29" s="160"/>
    </row>
    <row r="30" spans="1:19" x14ac:dyDescent="0.2">
      <c r="B30" s="48" t="s">
        <v>3</v>
      </c>
      <c r="C30" s="30" t="s">
        <v>16</v>
      </c>
      <c r="D30" s="55"/>
      <c r="E30" s="52">
        <v>9274.7800000000007</v>
      </c>
      <c r="F30" s="102"/>
      <c r="G30" s="102"/>
      <c r="H30" s="102"/>
      <c r="I30" s="102"/>
      <c r="J30" s="102"/>
      <c r="K30" s="155">
        <v>26.865500000000001</v>
      </c>
      <c r="L30" s="156">
        <v>234</v>
      </c>
      <c r="M30" s="169">
        <f t="shared" si="0"/>
        <v>4654.8239920000005</v>
      </c>
      <c r="N30" s="153">
        <f t="shared" si="1"/>
        <v>3112.71</v>
      </c>
      <c r="O30" s="153"/>
      <c r="P30" s="153">
        <v>1037.57</v>
      </c>
      <c r="Q30" s="153">
        <f t="shared" si="2"/>
        <v>8805.1039920000003</v>
      </c>
      <c r="S30" s="160"/>
    </row>
    <row r="31" spans="1:19" x14ac:dyDescent="0.2">
      <c r="B31" s="15" t="s">
        <v>43</v>
      </c>
      <c r="C31" s="19" t="s">
        <v>14</v>
      </c>
      <c r="D31" s="56"/>
      <c r="E31" s="53">
        <v>8069.86</v>
      </c>
      <c r="F31" s="102"/>
      <c r="G31" s="102"/>
      <c r="H31" s="102"/>
      <c r="I31" s="102"/>
      <c r="J31" s="102"/>
      <c r="K31" s="155">
        <v>23.8658</v>
      </c>
      <c r="L31" s="156">
        <v>234</v>
      </c>
      <c r="M31" s="169">
        <f t="shared" si="0"/>
        <v>4135.0839711999997</v>
      </c>
      <c r="N31" s="153">
        <f t="shared" si="1"/>
        <v>2932.5</v>
      </c>
      <c r="O31" s="153"/>
      <c r="P31" s="153">
        <v>977.5</v>
      </c>
      <c r="Q31" s="153">
        <f t="shared" si="2"/>
        <v>8045.0839711999997</v>
      </c>
      <c r="S31" s="160"/>
    </row>
    <row r="32" spans="1:19" x14ac:dyDescent="0.2">
      <c r="B32" s="80" t="s">
        <v>37</v>
      </c>
      <c r="C32" s="78" t="s">
        <v>42</v>
      </c>
      <c r="D32" s="73"/>
      <c r="E32" s="74">
        <v>6811.1</v>
      </c>
      <c r="F32" s="92"/>
      <c r="G32" s="92"/>
      <c r="H32" s="92"/>
      <c r="I32" s="92"/>
      <c r="J32" s="92"/>
      <c r="K32" s="155">
        <v>20</v>
      </c>
      <c r="L32" s="156">
        <v>234</v>
      </c>
      <c r="M32" s="169">
        <f>K32*40*52*0.0833*(L32/234)</f>
        <v>3465.2799999999997</v>
      </c>
      <c r="N32" s="153">
        <f t="shared" si="1"/>
        <v>2376</v>
      </c>
      <c r="O32" s="153"/>
      <c r="P32" s="153">
        <v>792</v>
      </c>
      <c r="Q32" s="153">
        <f t="shared" si="2"/>
        <v>6633.28</v>
      </c>
      <c r="S32" s="160"/>
    </row>
    <row r="33" spans="1:20" x14ac:dyDescent="0.2">
      <c r="B33" s="21"/>
      <c r="C33" s="66" t="s">
        <v>84</v>
      </c>
      <c r="D33" s="56"/>
      <c r="E33" s="41">
        <v>4895.3500000000004</v>
      </c>
      <c r="F33" s="92"/>
      <c r="G33" s="168" t="s">
        <v>131</v>
      </c>
      <c r="H33" s="168"/>
      <c r="I33" s="168"/>
      <c r="J33" s="168"/>
      <c r="K33" s="155">
        <v>20</v>
      </c>
      <c r="L33" s="156">
        <v>119</v>
      </c>
      <c r="M33" s="169">
        <f t="shared" si="0"/>
        <v>1762.2577777777776</v>
      </c>
      <c r="N33" s="153">
        <f t="shared" si="1"/>
        <v>1208.3076923076922</v>
      </c>
      <c r="O33" s="153"/>
      <c r="P33" s="153">
        <v>792</v>
      </c>
      <c r="Q33" s="153">
        <f t="shared" si="2"/>
        <v>3762.5654700854698</v>
      </c>
      <c r="R33" s="154">
        <v>42920</v>
      </c>
      <c r="S33" s="160">
        <f>L33/234</f>
        <v>0.50854700854700852</v>
      </c>
      <c r="T33" s="60">
        <f>15*S33</f>
        <v>7.6282051282051277</v>
      </c>
    </row>
    <row r="34" spans="1:20" x14ac:dyDescent="0.2">
      <c r="B34" s="21" t="s">
        <v>37</v>
      </c>
      <c r="C34" s="66" t="s">
        <v>85</v>
      </c>
      <c r="D34" s="56"/>
      <c r="E34" s="41">
        <v>3599.21</v>
      </c>
      <c r="F34" s="92"/>
      <c r="G34" s="92"/>
      <c r="H34" s="92"/>
      <c r="I34" s="92"/>
      <c r="J34" s="92"/>
      <c r="K34" s="155">
        <v>20</v>
      </c>
      <c r="L34" s="156">
        <f>L33-4-1-1-1</f>
        <v>112</v>
      </c>
      <c r="M34" s="169">
        <f t="shared" si="0"/>
        <v>1658.5955555555554</v>
      </c>
      <c r="N34" s="153">
        <f t="shared" si="1"/>
        <v>1137.2307692307693</v>
      </c>
      <c r="O34" s="153"/>
      <c r="P34" s="153">
        <v>792</v>
      </c>
      <c r="Q34" s="153">
        <f t="shared" si="2"/>
        <v>3587.8263247863247</v>
      </c>
      <c r="R34" s="154">
        <v>42926</v>
      </c>
      <c r="S34" s="160">
        <f>L34/234</f>
        <v>0.47863247863247865</v>
      </c>
      <c r="T34" s="60">
        <f>15*S34</f>
        <v>7.1794871794871797</v>
      </c>
    </row>
    <row r="35" spans="1:20" x14ac:dyDescent="0.2">
      <c r="B35" s="61" t="s">
        <v>93</v>
      </c>
      <c r="C35" s="77" t="s">
        <v>92</v>
      </c>
      <c r="D35" s="55"/>
      <c r="E35" s="128">
        <v>3118.55</v>
      </c>
      <c r="F35" s="92"/>
      <c r="G35" s="92"/>
      <c r="H35" s="92"/>
      <c r="I35" s="92"/>
      <c r="J35" s="92"/>
      <c r="K35" s="155">
        <v>20</v>
      </c>
      <c r="L35" s="156">
        <f>94-1-1</f>
        <v>92</v>
      </c>
      <c r="M35" s="169">
        <f t="shared" si="0"/>
        <v>1362.4177777777777</v>
      </c>
      <c r="N35" s="153">
        <f t="shared" si="1"/>
        <v>934.15384615384619</v>
      </c>
      <c r="O35" s="153"/>
      <c r="P35" s="153">
        <v>792</v>
      </c>
      <c r="Q35" s="153">
        <f>M35+N35+P35-150</f>
        <v>2938.5716239316239</v>
      </c>
      <c r="R35" s="154">
        <v>42955</v>
      </c>
      <c r="S35" s="160">
        <f>L35/234</f>
        <v>0.39316239316239315</v>
      </c>
      <c r="T35" s="60">
        <f>15*S35</f>
        <v>5.8974358974358969</v>
      </c>
    </row>
    <row r="36" spans="1:20" ht="13.5" thickBot="1" x14ac:dyDescent="0.25">
      <c r="B36" s="124" t="s">
        <v>110</v>
      </c>
      <c r="C36" s="125" t="s">
        <v>109</v>
      </c>
      <c r="D36" s="126"/>
      <c r="E36" s="127">
        <v>1909.02</v>
      </c>
      <c r="F36" s="102"/>
      <c r="G36" s="172"/>
      <c r="H36" s="102"/>
      <c r="I36" s="102"/>
      <c r="J36" s="102"/>
      <c r="K36" s="155">
        <v>20</v>
      </c>
      <c r="L36" s="156">
        <f>9*5-1</f>
        <v>44</v>
      </c>
      <c r="M36" s="169">
        <f t="shared" si="0"/>
        <v>651.5911111111111</v>
      </c>
      <c r="N36" s="153">
        <f t="shared" si="1"/>
        <v>446.76923076923077</v>
      </c>
      <c r="O36" s="153"/>
      <c r="P36" s="153">
        <v>792</v>
      </c>
      <c r="Q36" s="153">
        <f t="shared" si="2"/>
        <v>1890.3603418803418</v>
      </c>
      <c r="R36" s="154">
        <v>43024</v>
      </c>
      <c r="S36" s="160">
        <f>L36/234</f>
        <v>0.18803418803418803</v>
      </c>
      <c r="T36" s="60">
        <f>15*S36</f>
        <v>2.8205128205128203</v>
      </c>
    </row>
    <row r="37" spans="1:20" s="4" customFormat="1" ht="13.5" thickBot="1" x14ac:dyDescent="0.25">
      <c r="B37" s="62"/>
      <c r="C37" s="63"/>
      <c r="D37" s="64"/>
      <c r="E37" s="65">
        <f>SUM(E27:E36)</f>
        <v>81178.530000000013</v>
      </c>
      <c r="F37" s="93"/>
      <c r="G37" s="93"/>
      <c r="H37" s="93"/>
      <c r="I37" s="93"/>
      <c r="J37" s="93"/>
      <c r="K37" s="114"/>
      <c r="S37" s="162"/>
    </row>
    <row r="38" spans="1:20" x14ac:dyDescent="0.2">
      <c r="B38" s="21" t="s">
        <v>41</v>
      </c>
      <c r="C38" s="24" t="s">
        <v>5</v>
      </c>
      <c r="D38" s="24"/>
      <c r="E38" s="41">
        <f>1125*4</f>
        <v>4500</v>
      </c>
      <c r="G38" s="60"/>
      <c r="H38" s="60"/>
      <c r="I38" s="60"/>
      <c r="J38" s="60"/>
      <c r="K38" s="103"/>
      <c r="M38" s="5"/>
      <c r="S38" s="160"/>
    </row>
    <row r="39" spans="1:20" ht="13.5" thickBot="1" x14ac:dyDescent="0.25">
      <c r="B39" s="157" t="s">
        <v>20</v>
      </c>
      <c r="C39" s="37" t="s">
        <v>21</v>
      </c>
      <c r="D39" s="37"/>
      <c r="E39" s="39">
        <f>1102.5*4</f>
        <v>4410</v>
      </c>
      <c r="G39" s="60"/>
      <c r="H39" s="60"/>
      <c r="I39" s="60"/>
      <c r="J39" s="60"/>
      <c r="K39" s="103"/>
      <c r="M39" s="5"/>
      <c r="S39" s="160"/>
    </row>
    <row r="40" spans="1:20" ht="13.5" thickBot="1" x14ac:dyDescent="0.25">
      <c r="B40" s="11"/>
      <c r="C40" s="38" t="s">
        <v>0</v>
      </c>
      <c r="D40" s="38"/>
      <c r="E40" s="40">
        <f>SUM(E37:E39)</f>
        <v>90088.530000000013</v>
      </c>
      <c r="G40" s="60"/>
      <c r="H40" s="60"/>
      <c r="I40" s="60"/>
      <c r="J40" s="60"/>
      <c r="K40" s="114"/>
      <c r="M40" s="5"/>
      <c r="Q40" s="60">
        <f>SUM(Q27:Q36,E38:E39)</f>
        <v>90842.541531883748</v>
      </c>
      <c r="S40" s="160"/>
    </row>
    <row r="41" spans="1:20" ht="12.75" customHeight="1" x14ac:dyDescent="0.2">
      <c r="B41" s="11"/>
      <c r="C41" s="13"/>
      <c r="D41" s="13"/>
      <c r="E41" s="14"/>
      <c r="F41" s="89"/>
      <c r="G41" s="14"/>
      <c r="H41" s="14"/>
      <c r="I41" s="14"/>
    </row>
    <row r="42" spans="1:20" s="32" customFormat="1" ht="6.75" customHeight="1" x14ac:dyDescent="0.2">
      <c r="B42" s="33"/>
      <c r="C42" s="34"/>
      <c r="D42" s="34"/>
      <c r="E42" s="35"/>
      <c r="F42" s="35"/>
      <c r="G42" s="35"/>
      <c r="H42" s="35"/>
      <c r="I42" s="35"/>
      <c r="M42" s="159"/>
    </row>
    <row r="43" spans="1:20" ht="12.95" customHeight="1" x14ac:dyDescent="0.2">
      <c r="A43" s="139" t="s">
        <v>120</v>
      </c>
      <c r="B43" s="11"/>
      <c r="C43" s="13"/>
      <c r="D43" s="13"/>
      <c r="E43" s="14"/>
      <c r="F43" s="14"/>
      <c r="G43" s="14"/>
      <c r="H43" s="14"/>
      <c r="I43" s="14"/>
    </row>
    <row r="44" spans="1:20" s="32" customFormat="1" ht="6.75" customHeight="1" x14ac:dyDescent="0.2">
      <c r="B44" s="33"/>
      <c r="C44" s="34"/>
      <c r="D44" s="34"/>
      <c r="E44" s="35"/>
      <c r="F44" s="35"/>
      <c r="G44" s="35"/>
      <c r="H44" s="35"/>
      <c r="I44" s="35"/>
      <c r="M44" s="159"/>
    </row>
    <row r="45" spans="1:20" s="140" customFormat="1" ht="6.75" customHeight="1" x14ac:dyDescent="0.2">
      <c r="B45" s="141"/>
      <c r="C45" s="142"/>
      <c r="D45" s="142"/>
      <c r="E45" s="143"/>
      <c r="F45" s="143"/>
      <c r="G45" s="143"/>
      <c r="H45" s="143"/>
      <c r="I45" s="143"/>
      <c r="M45" s="163"/>
    </row>
    <row r="46" spans="1:20" ht="12.75" customHeight="1" x14ac:dyDescent="0.2">
      <c r="B46" s="11" t="s">
        <v>6</v>
      </c>
      <c r="C46" s="144" t="s">
        <v>121</v>
      </c>
      <c r="D46" s="13"/>
      <c r="E46" s="14">
        <v>9000</v>
      </c>
      <c r="F46" s="145" t="s">
        <v>63</v>
      </c>
      <c r="G46" s="14"/>
      <c r="H46" s="14"/>
      <c r="I46" s="14"/>
    </row>
    <row r="47" spans="1:20" ht="12.75" customHeight="1" x14ac:dyDescent="0.2">
      <c r="B47" s="11" t="s">
        <v>9</v>
      </c>
      <c r="C47" s="144" t="s">
        <v>122</v>
      </c>
      <c r="D47" s="13"/>
      <c r="E47" s="14">
        <v>12000</v>
      </c>
      <c r="F47" s="145"/>
      <c r="G47" s="14"/>
      <c r="H47" s="14"/>
      <c r="I47" s="14"/>
    </row>
    <row r="48" spans="1:20" ht="12.75" customHeight="1" x14ac:dyDescent="0.2">
      <c r="B48" s="11" t="s">
        <v>38</v>
      </c>
      <c r="C48" s="144" t="s">
        <v>123</v>
      </c>
      <c r="D48" s="13"/>
      <c r="E48" s="146">
        <v>11000</v>
      </c>
      <c r="F48" s="145"/>
      <c r="G48" s="14"/>
      <c r="H48" s="14"/>
      <c r="I48" s="14"/>
    </row>
    <row r="49" spans="1:13" ht="12.75" customHeight="1" thickBot="1" x14ac:dyDescent="0.25">
      <c r="B49" s="11"/>
      <c r="C49" s="144"/>
      <c r="D49" s="13"/>
      <c r="E49" s="14">
        <f>SUM(E46:E48)</f>
        <v>32000</v>
      </c>
      <c r="F49" s="14"/>
      <c r="G49" s="14"/>
      <c r="H49" s="14"/>
      <c r="I49" s="14"/>
    </row>
    <row r="50" spans="1:13" ht="12.75" customHeight="1" thickBot="1" x14ac:dyDescent="0.25">
      <c r="B50" s="11"/>
      <c r="C50" s="144"/>
      <c r="D50" s="13"/>
      <c r="E50" s="147">
        <f>E49+E40</f>
        <v>122088.53000000001</v>
      </c>
      <c r="F50" s="14"/>
      <c r="G50" s="14"/>
      <c r="H50" s="181"/>
      <c r="I50" s="181"/>
    </row>
    <row r="51" spans="1:13" ht="12.75" customHeight="1" x14ac:dyDescent="0.2">
      <c r="B51" s="11"/>
      <c r="C51" s="13"/>
      <c r="D51" s="13"/>
      <c r="E51" s="14"/>
      <c r="F51" s="14"/>
      <c r="G51" s="14"/>
      <c r="H51" s="14"/>
      <c r="I51" s="14"/>
    </row>
    <row r="52" spans="1:13" s="32" customFormat="1" ht="6.75" customHeight="1" x14ac:dyDescent="0.2">
      <c r="B52" s="33"/>
      <c r="C52" s="34"/>
      <c r="D52" s="34"/>
      <c r="E52" s="35"/>
      <c r="F52" s="88"/>
      <c r="G52" s="35"/>
      <c r="H52" s="35"/>
      <c r="I52" s="35"/>
      <c r="M52" s="159"/>
    </row>
    <row r="53" spans="1:13" s="138" customFormat="1" ht="18" customHeight="1" x14ac:dyDescent="0.2">
      <c r="A53" s="133" t="s">
        <v>124</v>
      </c>
      <c r="B53" s="134"/>
      <c r="C53" s="135"/>
      <c r="D53" s="135"/>
      <c r="E53" s="136"/>
      <c r="F53" s="137"/>
      <c r="G53" s="136"/>
      <c r="H53" s="136"/>
      <c r="I53" s="136"/>
      <c r="M53" s="164"/>
    </row>
    <row r="54" spans="1:13" s="32" customFormat="1" ht="6.75" customHeight="1" x14ac:dyDescent="0.2">
      <c r="B54" s="33"/>
      <c r="C54" s="34"/>
      <c r="D54" s="34"/>
      <c r="E54" s="35"/>
      <c r="F54" s="88"/>
      <c r="G54" s="35"/>
      <c r="H54" s="35"/>
      <c r="I54" s="35"/>
      <c r="M54" s="159"/>
    </row>
    <row r="55" spans="1:13" x14ac:dyDescent="0.2">
      <c r="B55" s="11"/>
      <c r="C55" s="38"/>
      <c r="D55" s="38"/>
      <c r="E55" s="86"/>
    </row>
    <row r="56" spans="1:13" s="7" customFormat="1" ht="13.15" customHeight="1" x14ac:dyDescent="0.2">
      <c r="A56" s="16" t="s">
        <v>6</v>
      </c>
      <c r="B56" s="17" t="s">
        <v>7</v>
      </c>
      <c r="C56" s="17"/>
      <c r="D56" s="42">
        <v>9000</v>
      </c>
      <c r="E56" s="57"/>
      <c r="F56" s="16"/>
      <c r="G56" s="16" t="s">
        <v>46</v>
      </c>
      <c r="H56" s="17" t="s">
        <v>44</v>
      </c>
      <c r="I56" s="42"/>
      <c r="J56" s="42">
        <v>3948.27</v>
      </c>
      <c r="M56" s="165"/>
    </row>
    <row r="57" spans="1:13" s="7" customFormat="1" ht="13.15" customHeight="1" x14ac:dyDescent="0.2">
      <c r="A57" s="16" t="s">
        <v>9</v>
      </c>
      <c r="B57" s="17" t="s">
        <v>10</v>
      </c>
      <c r="C57" s="17"/>
      <c r="D57" s="42">
        <v>311.83999999999997</v>
      </c>
      <c r="E57" s="57"/>
      <c r="F57" s="95"/>
      <c r="G57" s="95" t="s">
        <v>8</v>
      </c>
      <c r="H57" s="17" t="s">
        <v>23</v>
      </c>
      <c r="I57" s="42"/>
      <c r="J57" s="42">
        <v>0</v>
      </c>
      <c r="M57" s="165"/>
    </row>
    <row r="58" spans="1:13" s="7" customFormat="1" ht="13.15" customHeight="1" x14ac:dyDescent="0.2">
      <c r="A58" s="16" t="s">
        <v>38</v>
      </c>
      <c r="B58" s="17" t="s">
        <v>39</v>
      </c>
      <c r="C58" s="17"/>
      <c r="D58" s="42">
        <v>619.53</v>
      </c>
      <c r="E58" s="57"/>
      <c r="F58" s="95"/>
      <c r="G58" s="95" t="s">
        <v>27</v>
      </c>
      <c r="H58" s="17" t="s">
        <v>29</v>
      </c>
      <c r="I58" s="42"/>
      <c r="J58" s="42">
        <v>500</v>
      </c>
      <c r="M58" s="165"/>
    </row>
    <row r="59" spans="1:13" s="7" customFormat="1" ht="13.15" customHeight="1" x14ac:dyDescent="0.2">
      <c r="A59" s="16" t="s">
        <v>11</v>
      </c>
      <c r="B59" s="17" t="s">
        <v>47</v>
      </c>
      <c r="C59" s="42"/>
      <c r="D59" s="42">
        <v>5000</v>
      </c>
      <c r="E59" s="57"/>
      <c r="F59" s="95"/>
      <c r="G59" s="95" t="s">
        <v>9</v>
      </c>
      <c r="H59" s="17" t="s">
        <v>18</v>
      </c>
      <c r="I59" s="42"/>
      <c r="J59" s="42">
        <v>12000</v>
      </c>
      <c r="M59" s="165"/>
    </row>
    <row r="60" spans="1:13" s="7" customFormat="1" ht="13.15" customHeight="1" thickBot="1" x14ac:dyDescent="0.25">
      <c r="A60" s="16" t="s">
        <v>11</v>
      </c>
      <c r="B60" s="17" t="s">
        <v>48</v>
      </c>
      <c r="C60" s="42"/>
      <c r="D60" s="42">
        <v>4000</v>
      </c>
      <c r="E60" s="57"/>
      <c r="F60" s="96"/>
      <c r="G60" s="96" t="s">
        <v>22</v>
      </c>
      <c r="H60" s="17" t="s">
        <v>19</v>
      </c>
      <c r="I60" s="42"/>
      <c r="J60" s="43">
        <v>11000</v>
      </c>
      <c r="M60" s="165"/>
    </row>
    <row r="61" spans="1:13" s="7" customFormat="1" ht="13.15" customHeight="1" thickTop="1" x14ac:dyDescent="0.2">
      <c r="A61" s="16" t="s">
        <v>11</v>
      </c>
      <c r="B61" s="17" t="s">
        <v>49</v>
      </c>
      <c r="C61" s="42"/>
      <c r="D61" s="42">
        <v>1126.4100000000001</v>
      </c>
      <c r="E61" s="57"/>
      <c r="F61" s="97"/>
      <c r="G61" s="17"/>
      <c r="H61" s="17"/>
      <c r="I61" s="149"/>
      <c r="J61" s="170">
        <f>SUM(J56:J60,D56:D61)</f>
        <v>47506.05</v>
      </c>
      <c r="M61" s="165"/>
    </row>
    <row r="62" spans="1:13" s="7" customFormat="1" ht="13.15" customHeight="1" x14ac:dyDescent="0.2">
      <c r="A62" s="16"/>
      <c r="B62" s="17"/>
      <c r="C62" s="42"/>
      <c r="D62" s="42"/>
      <c r="E62" s="57"/>
      <c r="F62" s="97"/>
      <c r="G62" s="45"/>
      <c r="H62" s="148"/>
      <c r="I62" s="49"/>
      <c r="J62" s="171"/>
      <c r="M62" s="165"/>
    </row>
    <row r="63" spans="1:13" s="7" customFormat="1" ht="13.15" customHeight="1" x14ac:dyDescent="0.2">
      <c r="A63" s="16"/>
      <c r="B63" s="17"/>
      <c r="C63" s="42"/>
      <c r="D63" s="42"/>
      <c r="E63" s="42"/>
      <c r="F63" s="98"/>
      <c r="G63" s="9"/>
      <c r="H63" s="9"/>
      <c r="I63" s="49"/>
      <c r="M63" s="165"/>
    </row>
    <row r="64" spans="1:13" s="7" customFormat="1" ht="13.15" customHeight="1" x14ac:dyDescent="0.2">
      <c r="B64" s="16"/>
      <c r="C64" s="17"/>
      <c r="D64" s="9"/>
      <c r="E64" s="42"/>
      <c r="F64" s="98"/>
      <c r="G64" s="9"/>
      <c r="H64" s="9"/>
      <c r="I64" s="49"/>
      <c r="M64" s="165"/>
    </row>
    <row r="65" spans="1:13" s="7" customFormat="1" ht="13.15" customHeight="1" x14ac:dyDescent="0.2">
      <c r="B65" s="16"/>
      <c r="C65" s="17"/>
      <c r="D65" s="8"/>
      <c r="E65" s="9"/>
      <c r="F65" s="98"/>
      <c r="G65" s="9"/>
      <c r="H65" s="9"/>
      <c r="I65" s="49"/>
      <c r="M65" s="165"/>
    </row>
    <row r="66" spans="1:13" s="7" customFormat="1" ht="13.15" customHeight="1" x14ac:dyDescent="0.2">
      <c r="A66" s="9"/>
      <c r="B66" s="10"/>
      <c r="C66" s="9"/>
      <c r="D66" s="8"/>
      <c r="E66" s="9"/>
      <c r="F66" s="98"/>
      <c r="G66" s="9"/>
      <c r="H66" s="9"/>
      <c r="I66" s="49"/>
      <c r="M66" s="165"/>
    </row>
    <row r="67" spans="1:13" s="7" customFormat="1" ht="13.15" customHeight="1" x14ac:dyDescent="0.2">
      <c r="A67" s="9"/>
      <c r="B67" s="10"/>
      <c r="C67" s="8"/>
      <c r="D67" s="8"/>
      <c r="E67" s="9"/>
      <c r="F67" s="98"/>
      <c r="G67" s="9"/>
      <c r="H67" s="9"/>
      <c r="I67" s="49"/>
      <c r="M67" s="165"/>
    </row>
    <row r="68" spans="1:13" s="7" customFormat="1" ht="13.15" customHeight="1" x14ac:dyDescent="0.2">
      <c r="A68" s="9"/>
      <c r="B68" s="10"/>
      <c r="C68" s="8"/>
      <c r="D68" s="8"/>
      <c r="E68" s="9"/>
      <c r="F68" s="98"/>
      <c r="G68" s="9"/>
      <c r="H68" s="9"/>
      <c r="I68" s="49"/>
      <c r="M68" s="165"/>
    </row>
    <row r="69" spans="1:13" s="7" customFormat="1" ht="13.15" customHeight="1" x14ac:dyDescent="0.2">
      <c r="A69" s="9"/>
      <c r="B69" s="10"/>
      <c r="C69" s="8"/>
      <c r="D69" s="8"/>
      <c r="E69" s="9"/>
      <c r="F69" s="98"/>
      <c r="G69" s="9"/>
      <c r="H69" s="9"/>
      <c r="I69" s="9"/>
      <c r="M69" s="165"/>
    </row>
    <row r="70" spans="1:13" s="9" customFormat="1" ht="12" x14ac:dyDescent="0.2">
      <c r="B70" s="10"/>
      <c r="C70" s="8"/>
      <c r="F70" s="98"/>
      <c r="M70" s="166"/>
    </row>
    <row r="71" spans="1:13" s="9" customFormat="1" ht="12" x14ac:dyDescent="0.2">
      <c r="B71" s="10"/>
      <c r="C71" s="8"/>
      <c r="F71" s="98"/>
      <c r="M71" s="166"/>
    </row>
    <row r="72" spans="1:13" s="9" customFormat="1" ht="12" x14ac:dyDescent="0.2">
      <c r="B72" s="10"/>
      <c r="C72" s="8"/>
      <c r="F72" s="98"/>
      <c r="M72" s="166"/>
    </row>
    <row r="73" spans="1:13" s="9" customFormat="1" ht="12" x14ac:dyDescent="0.2">
      <c r="B73" s="10"/>
      <c r="F73" s="98"/>
      <c r="M73" s="166"/>
    </row>
    <row r="74" spans="1:13" s="9" customFormat="1" ht="12" x14ac:dyDescent="0.2">
      <c r="B74" s="10"/>
      <c r="F74" s="98"/>
      <c r="M74" s="166"/>
    </row>
    <row r="75" spans="1:13" s="9" customFormat="1" ht="12" x14ac:dyDescent="0.2">
      <c r="B75" s="10"/>
      <c r="F75" s="98"/>
      <c r="M75" s="166"/>
    </row>
    <row r="76" spans="1:13" s="9" customFormat="1" x14ac:dyDescent="0.2">
      <c r="B76" s="10"/>
      <c r="D76" s="5"/>
      <c r="F76" s="60"/>
      <c r="G76" s="5"/>
      <c r="H76" s="5"/>
      <c r="M76" s="166"/>
    </row>
    <row r="77" spans="1:13" s="9" customFormat="1" x14ac:dyDescent="0.2">
      <c r="B77" s="10"/>
      <c r="D77" s="5"/>
      <c r="F77" s="60"/>
      <c r="G77" s="5"/>
      <c r="H77" s="5"/>
      <c r="M77" s="166"/>
    </row>
    <row r="78" spans="1:13" s="9" customFormat="1" x14ac:dyDescent="0.2">
      <c r="B78" s="10"/>
      <c r="D78" s="5"/>
      <c r="E78" s="5"/>
      <c r="F78" s="60"/>
      <c r="G78" s="5"/>
      <c r="H78" s="5"/>
      <c r="M78" s="166"/>
    </row>
    <row r="79" spans="1:13" s="9" customFormat="1" x14ac:dyDescent="0.2">
      <c r="B79" s="12"/>
      <c r="C79" s="5"/>
      <c r="D79" s="5"/>
      <c r="E79" s="5"/>
      <c r="F79" s="60"/>
      <c r="G79" s="5"/>
      <c r="H79" s="5"/>
      <c r="M79" s="166"/>
    </row>
    <row r="80" spans="1:13" s="9" customFormat="1" x14ac:dyDescent="0.2">
      <c r="B80" s="12"/>
      <c r="C80" s="5"/>
      <c r="D80" s="5"/>
      <c r="E80" s="5"/>
      <c r="F80" s="60"/>
      <c r="G80" s="5"/>
      <c r="H80" s="5"/>
      <c r="M80" s="166"/>
    </row>
    <row r="81" spans="1:13" s="9" customFormat="1" x14ac:dyDescent="0.2">
      <c r="B81" s="12"/>
      <c r="C81" s="5"/>
      <c r="D81" s="5"/>
      <c r="E81" s="5"/>
      <c r="F81" s="60"/>
      <c r="G81" s="5"/>
      <c r="H81" s="5"/>
      <c r="M81" s="166"/>
    </row>
    <row r="82" spans="1:13" s="9" customFormat="1" x14ac:dyDescent="0.2">
      <c r="B82" s="12"/>
      <c r="C82" s="5"/>
      <c r="D82" s="5"/>
      <c r="E82" s="5"/>
      <c r="F82" s="60"/>
      <c r="G82" s="5"/>
      <c r="H82" s="5"/>
      <c r="I82" s="5"/>
      <c r="M82" s="166"/>
    </row>
    <row r="83" spans="1:13" s="9" customFormat="1" x14ac:dyDescent="0.2">
      <c r="A83" s="5"/>
      <c r="B83" s="12"/>
      <c r="C83" s="5"/>
      <c r="D83" s="5"/>
      <c r="E83" s="5"/>
      <c r="F83" s="60"/>
      <c r="G83" s="5"/>
      <c r="H83" s="5"/>
      <c r="I83" s="5"/>
      <c r="M83" s="166"/>
    </row>
    <row r="84" spans="1:13" s="9" customFormat="1" x14ac:dyDescent="0.2">
      <c r="A84" s="5"/>
      <c r="B84" s="12"/>
      <c r="C84" s="5"/>
      <c r="D84" s="5"/>
      <c r="E84" s="5"/>
      <c r="F84" s="60"/>
      <c r="G84" s="5"/>
      <c r="H84" s="5"/>
      <c r="I84" s="5"/>
      <c r="M84" s="166"/>
    </row>
    <row r="85" spans="1:13" s="9" customFormat="1" x14ac:dyDescent="0.2">
      <c r="A85" s="5"/>
      <c r="B85" s="12"/>
      <c r="C85" s="5"/>
      <c r="D85" s="5"/>
      <c r="E85" s="5"/>
      <c r="F85" s="60"/>
      <c r="G85" s="5"/>
      <c r="H85" s="5"/>
      <c r="I85" s="5"/>
      <c r="M85" s="166"/>
    </row>
    <row r="86" spans="1:13" s="9" customFormat="1" x14ac:dyDescent="0.2">
      <c r="A86" s="5"/>
      <c r="B86" s="12"/>
      <c r="C86" s="5"/>
      <c r="D86" s="5"/>
      <c r="E86" s="5"/>
      <c r="F86" s="60"/>
      <c r="G86" s="5"/>
      <c r="H86" s="5"/>
      <c r="I86" s="5"/>
      <c r="M86" s="166"/>
    </row>
  </sheetData>
  <mergeCells count="14">
    <mergeCell ref="K24:K26"/>
    <mergeCell ref="L24:L26"/>
    <mergeCell ref="H50:I50"/>
    <mergeCell ref="R24:R26"/>
    <mergeCell ref="M24:M26"/>
    <mergeCell ref="N24:N26"/>
    <mergeCell ref="P24:P26"/>
    <mergeCell ref="Q24:Q26"/>
    <mergeCell ref="O24:O26"/>
    <mergeCell ref="A1:H1"/>
    <mergeCell ref="C4:D4"/>
    <mergeCell ref="E5:F5"/>
    <mergeCell ref="C24:D24"/>
    <mergeCell ref="E25:F25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opLeftCell="A31" zoomScaleNormal="100" workbookViewId="0">
      <selection activeCell="E58" sqref="E58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11.28515625" style="60" customWidth="1"/>
    <col min="7" max="7" width="18.71093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5">
      <c r="A1" s="176" t="s">
        <v>133</v>
      </c>
      <c r="B1" s="176"/>
      <c r="C1" s="176"/>
      <c r="D1" s="176"/>
      <c r="E1" s="176"/>
      <c r="F1" s="176"/>
      <c r="G1" s="176"/>
      <c r="H1" s="176"/>
      <c r="I1" s="47"/>
    </row>
    <row r="2" spans="1:10" s="32" customFormat="1" ht="6.75" customHeight="1" x14ac:dyDescent="0.2">
      <c r="B2" s="33"/>
      <c r="C2" s="34"/>
      <c r="D2" s="34"/>
      <c r="E2" s="35"/>
      <c r="F2" s="88"/>
      <c r="G2" s="106"/>
      <c r="H2" s="35"/>
      <c r="I2" s="35"/>
    </row>
    <row r="3" spans="1:10" ht="19.5" customHeight="1" x14ac:dyDescent="0.2">
      <c r="A3" s="50"/>
      <c r="B3" s="28" t="s">
        <v>30</v>
      </c>
      <c r="C3" s="51" t="s">
        <v>138</v>
      </c>
      <c r="D3" s="44"/>
      <c r="E3" s="14"/>
      <c r="F3" s="89"/>
      <c r="G3" s="105"/>
      <c r="H3" s="14"/>
      <c r="I3" s="14"/>
    </row>
    <row r="4" spans="1:10" ht="19.5" customHeight="1" x14ac:dyDescent="0.2">
      <c r="B4" s="28" t="s">
        <v>32</v>
      </c>
      <c r="C4" s="175">
        <v>43110</v>
      </c>
      <c r="D4" s="175"/>
      <c r="E4" s="14"/>
      <c r="F4" s="89"/>
      <c r="G4" s="105"/>
      <c r="H4" s="14"/>
      <c r="I4" s="14"/>
    </row>
    <row r="5" spans="1:10" ht="4.5" customHeight="1" x14ac:dyDescent="0.45">
      <c r="B5" s="2"/>
      <c r="C5" s="20"/>
      <c r="D5" s="20"/>
      <c r="E5" s="174"/>
      <c r="F5" s="174"/>
      <c r="G5" s="107"/>
      <c r="H5" s="4"/>
      <c r="I5" s="4"/>
    </row>
    <row r="6" spans="1:10" s="6" customFormat="1" ht="13.5" thickBot="1" x14ac:dyDescent="0.25">
      <c r="B6" s="29" t="s">
        <v>31</v>
      </c>
      <c r="C6" s="59" t="s">
        <v>1</v>
      </c>
      <c r="D6" s="59"/>
      <c r="E6" s="31" t="s">
        <v>62</v>
      </c>
      <c r="F6" s="90"/>
      <c r="G6" s="108"/>
    </row>
    <row r="7" spans="1:10" x14ac:dyDescent="0.2">
      <c r="B7" s="22" t="s">
        <v>36</v>
      </c>
      <c r="C7" s="26" t="s">
        <v>17</v>
      </c>
      <c r="D7" s="54"/>
      <c r="E7" s="173">
        <f>733.35+1510.5</f>
        <v>2243.85</v>
      </c>
      <c r="F7" s="102"/>
      <c r="G7" s="114"/>
    </row>
    <row r="8" spans="1:10" x14ac:dyDescent="0.2">
      <c r="B8" s="48" t="s">
        <v>40</v>
      </c>
      <c r="C8" s="30" t="s">
        <v>15</v>
      </c>
      <c r="D8" s="55"/>
      <c r="E8" s="52">
        <f>854.31+1242.44</f>
        <v>2096.75</v>
      </c>
      <c r="F8" s="102"/>
      <c r="G8" s="114"/>
    </row>
    <row r="9" spans="1:10" x14ac:dyDescent="0.2">
      <c r="B9" s="48" t="s">
        <v>37</v>
      </c>
      <c r="C9" s="30" t="s">
        <v>33</v>
      </c>
      <c r="D9" s="55"/>
      <c r="E9" s="52">
        <v>802.51</v>
      </c>
      <c r="F9" s="116"/>
      <c r="G9" s="114"/>
    </row>
    <row r="10" spans="1:10" x14ac:dyDescent="0.2">
      <c r="B10" s="48" t="s">
        <v>3</v>
      </c>
      <c r="C10" s="30" t="s">
        <v>16</v>
      </c>
      <c r="D10" s="55"/>
      <c r="E10" s="52">
        <v>1037.57</v>
      </c>
      <c r="F10" s="102"/>
      <c r="G10" s="114"/>
      <c r="H10" s="113"/>
      <c r="J10" s="60"/>
    </row>
    <row r="11" spans="1:10" x14ac:dyDescent="0.2">
      <c r="B11" s="15" t="s">
        <v>43</v>
      </c>
      <c r="C11" s="19" t="s">
        <v>14</v>
      </c>
      <c r="D11" s="56"/>
      <c r="E11" s="53">
        <v>977.3</v>
      </c>
      <c r="F11" s="102"/>
      <c r="G11" s="114"/>
    </row>
    <row r="12" spans="1:10" ht="13.5" thickBot="1" x14ac:dyDescent="0.25">
      <c r="B12" s="23" t="s">
        <v>37</v>
      </c>
      <c r="C12" s="75" t="s">
        <v>42</v>
      </c>
      <c r="D12" s="67"/>
      <c r="E12" s="39">
        <v>792</v>
      </c>
      <c r="F12" s="92"/>
      <c r="G12" s="110"/>
    </row>
    <row r="13" spans="1:10" s="4" customFormat="1" ht="13.5" thickBot="1" x14ac:dyDescent="0.25">
      <c r="B13" s="62"/>
      <c r="C13" s="63"/>
      <c r="D13" s="64"/>
      <c r="E13" s="65">
        <f>SUM(E7:E12)</f>
        <v>7949.9800000000005</v>
      </c>
      <c r="F13" s="93"/>
      <c r="G13" s="114"/>
    </row>
    <row r="14" spans="1:10" x14ac:dyDescent="0.2">
      <c r="B14" s="21" t="s">
        <v>41</v>
      </c>
      <c r="C14" s="24" t="s">
        <v>5</v>
      </c>
      <c r="D14" s="24"/>
      <c r="E14" s="41">
        <v>1125</v>
      </c>
      <c r="G14" s="103"/>
    </row>
    <row r="15" spans="1:10" ht="13.5" thickBot="1" x14ac:dyDescent="0.25">
      <c r="B15" s="23" t="s">
        <v>20</v>
      </c>
      <c r="C15" s="37" t="s">
        <v>21</v>
      </c>
      <c r="D15" s="37"/>
      <c r="E15" s="39">
        <v>1102.5</v>
      </c>
      <c r="G15" s="103"/>
    </row>
    <row r="16" spans="1:10" ht="13.5" thickBot="1" x14ac:dyDescent="0.25">
      <c r="B16" s="11"/>
      <c r="C16" s="38" t="s">
        <v>0</v>
      </c>
      <c r="D16" s="38"/>
      <c r="E16" s="40">
        <f>SUM(E13:E15)</f>
        <v>10177.48</v>
      </c>
      <c r="G16" s="114"/>
    </row>
    <row r="17" spans="1:9" ht="12.75" customHeight="1" x14ac:dyDescent="0.2">
      <c r="B17" s="11"/>
      <c r="C17" s="13"/>
      <c r="D17" s="13"/>
      <c r="E17" s="14"/>
      <c r="F17" s="89"/>
      <c r="G17" s="14"/>
      <c r="H17" s="14"/>
      <c r="I17" s="14"/>
    </row>
    <row r="18" spans="1:9" s="32" customFormat="1" ht="6.75" customHeight="1" x14ac:dyDescent="0.2">
      <c r="B18" s="33"/>
      <c r="C18" s="34"/>
      <c r="D18" s="34"/>
      <c r="E18" s="35"/>
      <c r="F18" s="88"/>
      <c r="G18" s="35"/>
      <c r="H18" s="35"/>
      <c r="I18" s="35"/>
    </row>
    <row r="19" spans="1:9" ht="19.5" customHeight="1" x14ac:dyDescent="0.2">
      <c r="A19" s="50"/>
      <c r="B19" s="28" t="s">
        <v>30</v>
      </c>
      <c r="C19" s="51" t="s">
        <v>135</v>
      </c>
      <c r="D19" s="44"/>
      <c r="E19" s="14"/>
      <c r="F19" s="89"/>
      <c r="G19" s="14"/>
      <c r="H19" s="14"/>
      <c r="I19" s="14"/>
    </row>
    <row r="20" spans="1:9" ht="19.5" customHeight="1" x14ac:dyDescent="0.2">
      <c r="B20" s="28" t="s">
        <v>32</v>
      </c>
      <c r="C20" s="175">
        <v>43117</v>
      </c>
      <c r="D20" s="175"/>
      <c r="E20" s="14"/>
      <c r="F20" s="89"/>
      <c r="G20" s="14"/>
      <c r="H20" s="14"/>
      <c r="I20" s="14"/>
    </row>
    <row r="21" spans="1:9" ht="4.5" customHeight="1" x14ac:dyDescent="0.45">
      <c r="B21" s="2"/>
      <c r="C21" s="20"/>
      <c r="D21" s="20"/>
      <c r="E21" s="174"/>
      <c r="F21" s="174"/>
      <c r="G21" s="3"/>
      <c r="H21" s="4"/>
      <c r="I21" s="4"/>
    </row>
    <row r="22" spans="1:9" s="6" customFormat="1" ht="13.5" thickBot="1" x14ac:dyDescent="0.25">
      <c r="B22" s="29" t="s">
        <v>31</v>
      </c>
      <c r="C22" s="59" t="s">
        <v>1</v>
      </c>
      <c r="D22" s="59"/>
      <c r="E22" s="31" t="s">
        <v>2</v>
      </c>
      <c r="F22" s="90"/>
    </row>
    <row r="23" spans="1:9" x14ac:dyDescent="0.2">
      <c r="B23" s="22" t="s">
        <v>36</v>
      </c>
      <c r="C23" s="26" t="s">
        <v>17</v>
      </c>
      <c r="D23" s="54"/>
      <c r="E23" s="119">
        <v>1510.51</v>
      </c>
      <c r="G23" s="91"/>
    </row>
    <row r="24" spans="1:9" x14ac:dyDescent="0.2">
      <c r="B24" s="48" t="s">
        <v>40</v>
      </c>
      <c r="C24" s="30" t="s">
        <v>15</v>
      </c>
      <c r="D24" s="55"/>
      <c r="E24" s="119">
        <v>1242</v>
      </c>
      <c r="F24" s="91"/>
      <c r="G24" s="70"/>
    </row>
    <row r="25" spans="1:9" x14ac:dyDescent="0.2">
      <c r="B25" s="48" t="s">
        <v>37</v>
      </c>
      <c r="C25" s="30" t="s">
        <v>33</v>
      </c>
      <c r="D25" s="55"/>
      <c r="E25" s="119">
        <v>1642.51</v>
      </c>
      <c r="F25" s="94" t="s">
        <v>139</v>
      </c>
      <c r="G25" s="118"/>
      <c r="H25" s="60"/>
    </row>
    <row r="26" spans="1:9" x14ac:dyDescent="0.2">
      <c r="B26" s="48" t="s">
        <v>3</v>
      </c>
      <c r="C26" s="30" t="s">
        <v>16</v>
      </c>
      <c r="D26" s="55"/>
      <c r="E26" s="119">
        <v>1037.58</v>
      </c>
      <c r="F26" s="94"/>
    </row>
    <row r="27" spans="1:9" x14ac:dyDescent="0.2">
      <c r="B27" s="15" t="s">
        <v>43</v>
      </c>
      <c r="C27" s="19" t="s">
        <v>14</v>
      </c>
      <c r="D27" s="56"/>
      <c r="E27" s="120">
        <v>977.31</v>
      </c>
    </row>
    <row r="28" spans="1:9" ht="13.5" thickBot="1" x14ac:dyDescent="0.25">
      <c r="B28" s="23" t="s">
        <v>37</v>
      </c>
      <c r="C28" s="75" t="s">
        <v>42</v>
      </c>
      <c r="D28" s="67"/>
      <c r="E28" s="39">
        <v>792</v>
      </c>
      <c r="F28" s="92"/>
      <c r="G28" s="110"/>
    </row>
    <row r="29" spans="1:9" s="4" customFormat="1" ht="13.5" thickBot="1" x14ac:dyDescent="0.25">
      <c r="B29" s="62"/>
      <c r="C29" s="63"/>
      <c r="D29" s="64"/>
      <c r="E29" s="65">
        <f>SUM(E22:E28)</f>
        <v>7201.91</v>
      </c>
      <c r="F29" s="93"/>
      <c r="G29" s="114"/>
    </row>
    <row r="30" spans="1:9" x14ac:dyDescent="0.2">
      <c r="B30" s="21" t="s">
        <v>41</v>
      </c>
      <c r="C30" s="24" t="s">
        <v>5</v>
      </c>
      <c r="D30" s="24"/>
      <c r="E30" s="41">
        <v>1125</v>
      </c>
    </row>
    <row r="31" spans="1:9" ht="13.5" thickBot="1" x14ac:dyDescent="0.25">
      <c r="B31" s="23" t="s">
        <v>20</v>
      </c>
      <c r="C31" s="37" t="s">
        <v>21</v>
      </c>
      <c r="D31" s="37"/>
      <c r="E31" s="39">
        <v>1102.5</v>
      </c>
    </row>
    <row r="32" spans="1:9" ht="13.5" thickBot="1" x14ac:dyDescent="0.25">
      <c r="B32" s="11"/>
      <c r="C32" s="38" t="s">
        <v>0</v>
      </c>
      <c r="D32" s="38"/>
      <c r="E32" s="40">
        <f>SUM(E29:E31)</f>
        <v>9429.41</v>
      </c>
    </row>
    <row r="33" spans="1:9" x14ac:dyDescent="0.2">
      <c r="B33" s="11"/>
      <c r="C33" s="38"/>
      <c r="D33" s="38"/>
      <c r="E33" s="86"/>
    </row>
    <row r="34" spans="1:9" s="32" customFormat="1" ht="6.75" customHeight="1" x14ac:dyDescent="0.2">
      <c r="B34" s="33"/>
      <c r="C34" s="34"/>
      <c r="D34" s="34"/>
      <c r="E34" s="35"/>
      <c r="F34" s="88"/>
      <c r="G34" s="35"/>
      <c r="H34" s="35"/>
      <c r="I34" s="35"/>
    </row>
    <row r="35" spans="1:9" ht="19.5" customHeight="1" x14ac:dyDescent="0.2">
      <c r="A35" s="50"/>
      <c r="B35" s="28" t="s">
        <v>30</v>
      </c>
      <c r="C35" s="51" t="s">
        <v>136</v>
      </c>
      <c r="D35" s="44"/>
      <c r="E35" s="14"/>
      <c r="F35" s="89"/>
      <c r="G35" s="14"/>
      <c r="H35" s="14"/>
      <c r="I35" s="14"/>
    </row>
    <row r="36" spans="1:9" ht="19.5" customHeight="1" x14ac:dyDescent="0.2">
      <c r="B36" s="28" t="s">
        <v>32</v>
      </c>
      <c r="C36" s="175">
        <v>43124</v>
      </c>
      <c r="D36" s="175"/>
      <c r="E36" s="14"/>
      <c r="F36" s="89"/>
      <c r="G36" s="14"/>
      <c r="H36" s="14"/>
      <c r="I36" s="14"/>
    </row>
    <row r="37" spans="1:9" ht="4.5" customHeight="1" x14ac:dyDescent="0.45">
      <c r="B37" s="2"/>
      <c r="C37" s="20"/>
      <c r="D37" s="20"/>
      <c r="E37" s="174"/>
      <c r="F37" s="174"/>
      <c r="G37" s="3"/>
      <c r="H37" s="4"/>
      <c r="I37" s="4"/>
    </row>
    <row r="38" spans="1:9" s="6" customFormat="1" ht="13.5" thickBot="1" x14ac:dyDescent="0.25">
      <c r="B38" s="29" t="s">
        <v>31</v>
      </c>
      <c r="C38" s="59" t="s">
        <v>1</v>
      </c>
      <c r="D38" s="59"/>
      <c r="E38" s="31" t="s">
        <v>2</v>
      </c>
      <c r="F38" s="90"/>
    </row>
    <row r="39" spans="1:9" x14ac:dyDescent="0.2">
      <c r="B39" s="22" t="s">
        <v>36</v>
      </c>
      <c r="C39" s="26" t="s">
        <v>17</v>
      </c>
      <c r="D39" s="54"/>
      <c r="E39" s="119">
        <v>1510.5</v>
      </c>
      <c r="G39" s="91"/>
    </row>
    <row r="40" spans="1:9" x14ac:dyDescent="0.2">
      <c r="B40" s="48" t="s">
        <v>40</v>
      </c>
      <c r="C40" s="30" t="s">
        <v>15</v>
      </c>
      <c r="D40" s="55"/>
      <c r="E40" s="119">
        <v>1242.01</v>
      </c>
      <c r="F40" s="91"/>
      <c r="G40" s="70"/>
    </row>
    <row r="41" spans="1:9" x14ac:dyDescent="0.2">
      <c r="B41" s="48" t="s">
        <v>37</v>
      </c>
      <c r="C41" s="30" t="s">
        <v>33</v>
      </c>
      <c r="D41" s="55"/>
      <c r="E41" s="119">
        <v>702.51</v>
      </c>
      <c r="F41" s="91"/>
      <c r="G41" s="118"/>
      <c r="H41" s="60"/>
    </row>
    <row r="42" spans="1:9" x14ac:dyDescent="0.2">
      <c r="B42" s="48" t="s">
        <v>3</v>
      </c>
      <c r="C42" s="30" t="s">
        <v>16</v>
      </c>
      <c r="D42" s="55"/>
      <c r="E42" s="119">
        <v>1037.57</v>
      </c>
      <c r="F42" s="94"/>
    </row>
    <row r="43" spans="1:9" x14ac:dyDescent="0.2">
      <c r="B43" s="15" t="s">
        <v>43</v>
      </c>
      <c r="C43" s="19" t="s">
        <v>14</v>
      </c>
      <c r="D43" s="56"/>
      <c r="E43" s="120">
        <v>977.3</v>
      </c>
    </row>
    <row r="44" spans="1:9" ht="13.5" thickBot="1" x14ac:dyDescent="0.25">
      <c r="B44" s="23" t="s">
        <v>37</v>
      </c>
      <c r="C44" s="75" t="s">
        <v>42</v>
      </c>
      <c r="D44" s="67"/>
      <c r="E44" s="39">
        <v>792</v>
      </c>
      <c r="F44" s="92"/>
      <c r="G44" s="110"/>
    </row>
    <row r="45" spans="1:9" s="4" customFormat="1" ht="13.5" thickBot="1" x14ac:dyDescent="0.25">
      <c r="B45" s="62"/>
      <c r="C45" s="63"/>
      <c r="D45" s="64"/>
      <c r="E45" s="65">
        <f>SUM(E38:E44)</f>
        <v>6261.89</v>
      </c>
      <c r="F45" s="93"/>
      <c r="G45" s="114"/>
    </row>
    <row r="46" spans="1:9" x14ac:dyDescent="0.2">
      <c r="B46" s="21" t="s">
        <v>41</v>
      </c>
      <c r="C46" s="24" t="s">
        <v>5</v>
      </c>
      <c r="D46" s="24"/>
      <c r="E46" s="41">
        <v>1125</v>
      </c>
    </row>
    <row r="47" spans="1:9" ht="13.5" thickBot="1" x14ac:dyDescent="0.25">
      <c r="B47" s="23" t="s">
        <v>20</v>
      </c>
      <c r="C47" s="37" t="s">
        <v>21</v>
      </c>
      <c r="D47" s="37"/>
      <c r="E47" s="39">
        <v>1102.5</v>
      </c>
    </row>
    <row r="48" spans="1:9" ht="13.5" thickBot="1" x14ac:dyDescent="0.25">
      <c r="B48" s="11"/>
      <c r="C48" s="38" t="s">
        <v>0</v>
      </c>
      <c r="D48" s="38"/>
      <c r="E48" s="40">
        <f>SUM(E45:E47)</f>
        <v>8489.39</v>
      </c>
    </row>
    <row r="49" spans="1:9" x14ac:dyDescent="0.2">
      <c r="B49" s="11"/>
      <c r="C49" s="38"/>
      <c r="D49" s="38"/>
      <c r="E49" s="86"/>
    </row>
    <row r="50" spans="1:9" s="32" customFormat="1" ht="6.75" customHeight="1" x14ac:dyDescent="0.2">
      <c r="B50" s="33"/>
      <c r="C50" s="34"/>
      <c r="D50" s="34"/>
      <c r="E50" s="35"/>
      <c r="F50" s="88"/>
      <c r="G50" s="35"/>
      <c r="H50" s="35"/>
      <c r="I50" s="35"/>
    </row>
    <row r="51" spans="1:9" ht="19.5" customHeight="1" x14ac:dyDescent="0.2">
      <c r="A51" s="50"/>
      <c r="B51" s="28" t="s">
        <v>30</v>
      </c>
      <c r="C51" s="51" t="s">
        <v>137</v>
      </c>
      <c r="D51" s="44"/>
      <c r="E51" s="14"/>
      <c r="F51" s="89"/>
      <c r="G51" s="14"/>
      <c r="H51" s="14"/>
      <c r="I51" s="14"/>
    </row>
    <row r="52" spans="1:9" ht="19.5" customHeight="1" x14ac:dyDescent="0.2">
      <c r="B52" s="28" t="s">
        <v>32</v>
      </c>
      <c r="C52" s="175">
        <v>43131</v>
      </c>
      <c r="D52" s="175"/>
      <c r="E52" s="14"/>
      <c r="F52" s="89"/>
      <c r="G52" s="14"/>
      <c r="H52" s="14"/>
      <c r="I52" s="14"/>
    </row>
    <row r="53" spans="1:9" ht="4.5" customHeight="1" x14ac:dyDescent="0.45">
      <c r="B53" s="2"/>
      <c r="C53" s="20"/>
      <c r="D53" s="20"/>
      <c r="E53" s="174"/>
      <c r="F53" s="174"/>
      <c r="G53" s="3"/>
      <c r="H53" s="4"/>
      <c r="I53" s="4"/>
    </row>
    <row r="54" spans="1:9" s="6" customFormat="1" ht="13.5" thickBot="1" x14ac:dyDescent="0.25">
      <c r="B54" s="29" t="s">
        <v>31</v>
      </c>
      <c r="C54" s="59" t="s">
        <v>1</v>
      </c>
      <c r="D54" s="59"/>
      <c r="E54" s="31" t="s">
        <v>2</v>
      </c>
      <c r="F54" s="90"/>
    </row>
    <row r="55" spans="1:9" x14ac:dyDescent="0.2">
      <c r="B55" s="22" t="s">
        <v>36</v>
      </c>
      <c r="C55" s="26" t="s">
        <v>17</v>
      </c>
      <c r="D55" s="54"/>
      <c r="E55" s="119">
        <v>2619.65</v>
      </c>
      <c r="G55" s="91"/>
    </row>
    <row r="56" spans="1:9" x14ac:dyDescent="0.2">
      <c r="B56" s="48" t="s">
        <v>40</v>
      </c>
      <c r="C56" s="30" t="s">
        <v>15</v>
      </c>
      <c r="D56" s="55"/>
      <c r="E56" s="119">
        <v>1854.5</v>
      </c>
      <c r="F56" s="91"/>
      <c r="G56" s="70"/>
    </row>
    <row r="57" spans="1:9" x14ac:dyDescent="0.2">
      <c r="B57" s="48" t="s">
        <v>37</v>
      </c>
      <c r="C57" s="30" t="s">
        <v>33</v>
      </c>
      <c r="D57" s="55"/>
      <c r="E57" s="119">
        <v>732.92</v>
      </c>
      <c r="F57" s="91"/>
      <c r="G57" s="118"/>
      <c r="H57" s="60"/>
    </row>
    <row r="58" spans="1:9" x14ac:dyDescent="0.2">
      <c r="B58" s="48" t="s">
        <v>3</v>
      </c>
      <c r="C58" s="30" t="s">
        <v>16</v>
      </c>
      <c r="D58" s="55"/>
      <c r="E58" s="119">
        <v>1037.57</v>
      </c>
      <c r="F58" s="94"/>
    </row>
    <row r="59" spans="1:9" x14ac:dyDescent="0.2">
      <c r="B59" s="15" t="s">
        <v>43</v>
      </c>
      <c r="C59" s="19" t="s">
        <v>14</v>
      </c>
      <c r="D59" s="56"/>
      <c r="E59" s="120">
        <v>977.3</v>
      </c>
    </row>
    <row r="60" spans="1:9" ht="13.5" thickBot="1" x14ac:dyDescent="0.25">
      <c r="B60" s="23" t="s">
        <v>37</v>
      </c>
      <c r="C60" s="75" t="s">
        <v>42</v>
      </c>
      <c r="D60" s="67"/>
      <c r="E60" s="39">
        <v>792</v>
      </c>
      <c r="F60" s="92"/>
      <c r="G60" s="110"/>
    </row>
    <row r="61" spans="1:9" ht="13.5" thickBot="1" x14ac:dyDescent="0.25">
      <c r="B61" s="11"/>
      <c r="C61" s="38" t="s">
        <v>0</v>
      </c>
      <c r="D61" s="38"/>
      <c r="E61" s="40">
        <f>SUM(E55:E60)</f>
        <v>8013.94</v>
      </c>
    </row>
    <row r="62" spans="1:9" ht="12.75" customHeight="1" x14ac:dyDescent="0.2">
      <c r="B62" s="11"/>
      <c r="C62" s="13"/>
      <c r="D62" s="13"/>
      <c r="E62" s="14"/>
      <c r="F62" s="89"/>
      <c r="G62" s="14"/>
      <c r="H62" s="14"/>
      <c r="I62" s="14"/>
    </row>
    <row r="63" spans="1:9" s="7" customFormat="1" ht="13.15" customHeight="1" x14ac:dyDescent="0.2">
      <c r="A63" s="16" t="s">
        <v>6</v>
      </c>
      <c r="B63" s="17" t="s">
        <v>7</v>
      </c>
      <c r="C63" s="17"/>
      <c r="D63" s="42">
        <v>9000</v>
      </c>
      <c r="E63" s="57" t="s">
        <v>63</v>
      </c>
      <c r="F63" s="16" t="s">
        <v>46</v>
      </c>
      <c r="G63" s="17" t="s">
        <v>44</v>
      </c>
      <c r="H63" s="42">
        <v>3948.27</v>
      </c>
      <c r="I63" s="68" t="s">
        <v>63</v>
      </c>
    </row>
    <row r="64" spans="1:9" s="7" customFormat="1" ht="13.15" customHeight="1" x14ac:dyDescent="0.2">
      <c r="A64" s="16" t="s">
        <v>9</v>
      </c>
      <c r="B64" s="17" t="s">
        <v>10</v>
      </c>
      <c r="C64" s="17"/>
      <c r="D64" s="42">
        <v>311.83999999999997</v>
      </c>
      <c r="E64" s="57" t="s">
        <v>63</v>
      </c>
      <c r="F64" s="95" t="s">
        <v>140</v>
      </c>
      <c r="G64" s="17" t="s">
        <v>134</v>
      </c>
      <c r="H64" s="42">
        <v>1000</v>
      </c>
      <c r="I64" s="68" t="s">
        <v>63</v>
      </c>
    </row>
    <row r="65" spans="1:9" s="7" customFormat="1" ht="13.15" customHeight="1" x14ac:dyDescent="0.2">
      <c r="A65" s="16" t="s">
        <v>38</v>
      </c>
      <c r="B65" s="17" t="s">
        <v>39</v>
      </c>
      <c r="C65" s="17"/>
      <c r="D65" s="42">
        <v>619.53</v>
      </c>
      <c r="E65" s="57" t="s">
        <v>63</v>
      </c>
      <c r="F65" s="95" t="s">
        <v>27</v>
      </c>
      <c r="G65" s="17" t="s">
        <v>29</v>
      </c>
      <c r="H65" s="42">
        <v>500</v>
      </c>
      <c r="I65" s="68" t="s">
        <v>63</v>
      </c>
    </row>
    <row r="66" spans="1:9" s="7" customFormat="1" ht="13.15" customHeight="1" x14ac:dyDescent="0.2">
      <c r="A66" s="16" t="s">
        <v>11</v>
      </c>
      <c r="B66" s="17" t="s">
        <v>47</v>
      </c>
      <c r="C66" s="42"/>
      <c r="D66" s="42">
        <v>5000</v>
      </c>
      <c r="E66" s="57" t="s">
        <v>63</v>
      </c>
      <c r="F66" s="95" t="s">
        <v>9</v>
      </c>
      <c r="G66" s="17" t="s">
        <v>18</v>
      </c>
      <c r="H66" s="42">
        <v>12000</v>
      </c>
      <c r="I66" s="68" t="s">
        <v>63</v>
      </c>
    </row>
    <row r="67" spans="1:9" s="7" customFormat="1" ht="13.15" customHeight="1" thickBot="1" x14ac:dyDescent="0.25">
      <c r="A67" s="16" t="s">
        <v>11</v>
      </c>
      <c r="B67" s="17" t="s">
        <v>48</v>
      </c>
      <c r="C67" s="42"/>
      <c r="D67" s="42">
        <v>4000</v>
      </c>
      <c r="E67" s="57" t="s">
        <v>63</v>
      </c>
      <c r="F67" s="96" t="s">
        <v>22</v>
      </c>
      <c r="G67" s="17" t="s">
        <v>19</v>
      </c>
      <c r="H67" s="43">
        <v>11000</v>
      </c>
      <c r="I67" s="68" t="s">
        <v>63</v>
      </c>
    </row>
    <row r="68" spans="1:9" s="7" customFormat="1" ht="13.15" customHeight="1" thickTop="1" thickBot="1" x14ac:dyDescent="0.25">
      <c r="A68" s="16" t="s">
        <v>11</v>
      </c>
      <c r="B68" s="17" t="s">
        <v>49</v>
      </c>
      <c r="C68" s="42"/>
      <c r="D68" s="42">
        <v>1126.4100000000001</v>
      </c>
      <c r="E68" s="57" t="s">
        <v>63</v>
      </c>
      <c r="F68" s="97"/>
      <c r="G68" s="17"/>
      <c r="H68" s="49">
        <f>SUM(H63:H67)+SUM(D63:D70)</f>
        <v>48506.05</v>
      </c>
      <c r="I68" s="68"/>
    </row>
    <row r="69" spans="1:9" s="7" customFormat="1" ht="13.15" customHeight="1" thickBot="1" x14ac:dyDescent="0.25">
      <c r="A69" s="16"/>
      <c r="B69" s="17"/>
      <c r="C69" s="42"/>
      <c r="D69" s="42"/>
      <c r="E69" s="57"/>
      <c r="F69" s="97"/>
      <c r="G69" s="45" t="s">
        <v>4</v>
      </c>
      <c r="H69" s="46">
        <f>E61+H68</f>
        <v>56519.990000000005</v>
      </c>
      <c r="I69" s="49"/>
    </row>
    <row r="70" spans="1:9" s="7" customFormat="1" ht="13.15" customHeight="1" x14ac:dyDescent="0.2">
      <c r="A70" s="16"/>
      <c r="B70" s="17"/>
      <c r="C70" s="42"/>
      <c r="D70" s="42"/>
      <c r="E70" s="42"/>
      <c r="F70" s="98"/>
      <c r="G70" s="9"/>
      <c r="H70" s="9"/>
      <c r="I70" s="49"/>
    </row>
    <row r="71" spans="1:9" s="7" customFormat="1" ht="13.15" customHeight="1" x14ac:dyDescent="0.2">
      <c r="B71" s="16"/>
      <c r="C71" s="17"/>
      <c r="D71" s="9"/>
      <c r="E71" s="42"/>
      <c r="F71" s="98"/>
      <c r="G71" s="9"/>
      <c r="H71" s="9"/>
      <c r="I71" s="49"/>
    </row>
    <row r="72" spans="1:9" s="7" customFormat="1" ht="13.15" customHeight="1" x14ac:dyDescent="0.2">
      <c r="B72" s="16"/>
      <c r="C72" s="17"/>
      <c r="D72" s="8"/>
      <c r="E72" s="9"/>
      <c r="F72" s="98"/>
      <c r="G72" s="9"/>
      <c r="H72" s="9"/>
      <c r="I72" s="49"/>
    </row>
    <row r="73" spans="1:9" s="7" customFormat="1" ht="13.15" customHeight="1" x14ac:dyDescent="0.2">
      <c r="A73" s="9"/>
      <c r="B73" s="10"/>
      <c r="C73" s="9"/>
      <c r="D73" s="8"/>
      <c r="E73" s="9"/>
      <c r="F73" s="98"/>
      <c r="G73" s="9"/>
      <c r="H73" s="9"/>
      <c r="I73" s="49"/>
    </row>
    <row r="74" spans="1:9" s="7" customFormat="1" ht="13.15" customHeight="1" x14ac:dyDescent="0.2">
      <c r="A74" s="9"/>
      <c r="B74" s="10"/>
      <c r="C74" s="8"/>
      <c r="D74" s="8"/>
      <c r="E74" s="9"/>
      <c r="F74" s="98"/>
      <c r="G74" s="9"/>
      <c r="H74" s="9"/>
      <c r="I74" s="49"/>
    </row>
    <row r="75" spans="1:9" s="7" customFormat="1" ht="13.15" customHeight="1" x14ac:dyDescent="0.2">
      <c r="A75" s="9"/>
      <c r="B75" s="10"/>
      <c r="C75" s="8"/>
      <c r="D75" s="8"/>
      <c r="E75" s="9"/>
      <c r="F75" s="98"/>
      <c r="G75" s="9"/>
      <c r="H75" s="9"/>
      <c r="I75" s="49"/>
    </row>
    <row r="76" spans="1:9" s="7" customFormat="1" ht="13.15" customHeight="1" x14ac:dyDescent="0.2">
      <c r="A76" s="9"/>
      <c r="B76" s="10"/>
      <c r="C76" s="8"/>
      <c r="D76" s="8"/>
      <c r="E76" s="9"/>
      <c r="F76" s="98"/>
      <c r="G76" s="9"/>
      <c r="H76" s="9"/>
      <c r="I76" s="9"/>
    </row>
    <row r="77" spans="1:9" s="9" customFormat="1" ht="12" x14ac:dyDescent="0.2">
      <c r="B77" s="10"/>
      <c r="C77" s="8"/>
      <c r="F77" s="98"/>
    </row>
    <row r="78" spans="1:9" s="9" customFormat="1" ht="12" x14ac:dyDescent="0.2">
      <c r="B78" s="10"/>
      <c r="C78" s="8"/>
      <c r="F78" s="98"/>
    </row>
    <row r="79" spans="1:9" s="9" customFormat="1" ht="12" x14ac:dyDescent="0.2">
      <c r="B79" s="10"/>
      <c r="C79" s="8"/>
      <c r="F79" s="98"/>
    </row>
    <row r="80" spans="1:9" s="9" customFormat="1" ht="12" x14ac:dyDescent="0.2">
      <c r="B80" s="10"/>
      <c r="F80" s="98"/>
    </row>
    <row r="81" spans="1:9" s="9" customFormat="1" ht="12" x14ac:dyDescent="0.2">
      <c r="B81" s="10"/>
      <c r="F81" s="98"/>
    </row>
    <row r="82" spans="1:9" s="9" customFormat="1" ht="12" x14ac:dyDescent="0.2">
      <c r="B82" s="10"/>
      <c r="F82" s="98"/>
    </row>
    <row r="83" spans="1:9" s="9" customFormat="1" x14ac:dyDescent="0.2">
      <c r="B83" s="10"/>
      <c r="D83" s="5"/>
      <c r="F83" s="60"/>
      <c r="G83" s="5"/>
      <c r="H83" s="5"/>
    </row>
    <row r="84" spans="1:9" s="9" customFormat="1" x14ac:dyDescent="0.2">
      <c r="B84" s="10"/>
      <c r="D84" s="5"/>
      <c r="F84" s="60"/>
      <c r="G84" s="5"/>
      <c r="H84" s="5"/>
    </row>
    <row r="85" spans="1:9" s="9" customFormat="1" x14ac:dyDescent="0.2">
      <c r="B85" s="10"/>
      <c r="D85" s="5"/>
      <c r="E85" s="5"/>
      <c r="F85" s="60"/>
      <c r="G85" s="5"/>
      <c r="H85" s="5"/>
    </row>
    <row r="86" spans="1:9" s="9" customFormat="1" x14ac:dyDescent="0.2">
      <c r="B86" s="12"/>
      <c r="C86" s="5"/>
      <c r="D86" s="5"/>
      <c r="E86" s="5"/>
      <c r="F86" s="60"/>
      <c r="G86" s="5"/>
      <c r="H86" s="5"/>
    </row>
    <row r="87" spans="1:9" s="9" customFormat="1" x14ac:dyDescent="0.2">
      <c r="B87" s="12"/>
      <c r="C87" s="5"/>
      <c r="D87" s="5"/>
      <c r="E87" s="5"/>
      <c r="F87" s="60"/>
      <c r="G87" s="5"/>
      <c r="H87" s="5"/>
    </row>
    <row r="88" spans="1:9" s="9" customFormat="1" x14ac:dyDescent="0.2">
      <c r="B88" s="12"/>
      <c r="C88" s="5"/>
      <c r="D88" s="5"/>
      <c r="E88" s="5"/>
      <c r="F88" s="60"/>
      <c r="G88" s="5"/>
      <c r="H88" s="5"/>
    </row>
    <row r="89" spans="1:9" s="9" customFormat="1" x14ac:dyDescent="0.2">
      <c r="B89" s="12"/>
      <c r="C89" s="5"/>
      <c r="D89" s="5"/>
      <c r="E89" s="5"/>
      <c r="F89" s="60"/>
      <c r="G89" s="5"/>
      <c r="H89" s="5"/>
      <c r="I89" s="5"/>
    </row>
    <row r="90" spans="1:9" s="9" customFormat="1" x14ac:dyDescent="0.2">
      <c r="A90" s="5"/>
      <c r="B90" s="12"/>
      <c r="C90" s="5"/>
      <c r="D90" s="5"/>
      <c r="E90" s="5"/>
      <c r="F90" s="60"/>
      <c r="G90" s="5"/>
      <c r="H90" s="5"/>
      <c r="I90" s="5"/>
    </row>
    <row r="91" spans="1:9" s="9" customFormat="1" x14ac:dyDescent="0.2">
      <c r="A91" s="5"/>
      <c r="B91" s="12"/>
      <c r="C91" s="5"/>
      <c r="D91" s="5"/>
      <c r="E91" s="5"/>
      <c r="F91" s="60"/>
      <c r="G91" s="5"/>
      <c r="H91" s="5"/>
      <c r="I91" s="5"/>
    </row>
    <row r="92" spans="1:9" s="9" customFormat="1" x14ac:dyDescent="0.2">
      <c r="A92" s="5"/>
      <c r="B92" s="12"/>
      <c r="C92" s="5"/>
      <c r="D92" s="5"/>
      <c r="E92" s="5"/>
      <c r="F92" s="60"/>
      <c r="G92" s="5"/>
      <c r="H92" s="5"/>
      <c r="I92" s="5"/>
    </row>
    <row r="93" spans="1:9" s="9" customFormat="1" x14ac:dyDescent="0.2">
      <c r="A93" s="5"/>
      <c r="B93" s="12"/>
      <c r="C93" s="5"/>
      <c r="D93" s="5"/>
      <c r="E93" s="5"/>
      <c r="F93" s="60"/>
      <c r="G93" s="5"/>
      <c r="H93" s="5"/>
      <c r="I93" s="5"/>
    </row>
  </sheetData>
  <mergeCells count="9">
    <mergeCell ref="C36:D36"/>
    <mergeCell ref="E37:F37"/>
    <mergeCell ref="C52:D52"/>
    <mergeCell ref="E53:F53"/>
    <mergeCell ref="A1:H1"/>
    <mergeCell ref="C4:D4"/>
    <mergeCell ref="E5:F5"/>
    <mergeCell ref="C20:D20"/>
    <mergeCell ref="E21:F21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abSelected="1" topLeftCell="A43" zoomScaleNormal="100" workbookViewId="0">
      <selection activeCell="E81" sqref="E81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11.28515625" style="60" customWidth="1"/>
    <col min="7" max="7" width="18.71093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5">
      <c r="A1" s="176" t="s">
        <v>141</v>
      </c>
      <c r="B1" s="176"/>
      <c r="C1" s="176"/>
      <c r="D1" s="176"/>
      <c r="E1" s="176"/>
      <c r="F1" s="176"/>
      <c r="G1" s="176"/>
      <c r="H1" s="176"/>
      <c r="I1" s="47"/>
    </row>
    <row r="2" spans="1:10" s="32" customFormat="1" ht="6.75" customHeight="1" x14ac:dyDescent="0.2">
      <c r="B2" s="33"/>
      <c r="C2" s="34"/>
      <c r="D2" s="34"/>
      <c r="E2" s="35"/>
      <c r="F2" s="88"/>
      <c r="G2" s="106"/>
      <c r="H2" s="35"/>
      <c r="I2" s="35"/>
    </row>
    <row r="3" spans="1:10" ht="19.5" customHeight="1" x14ac:dyDescent="0.2">
      <c r="A3" s="50"/>
      <c r="B3" s="28" t="s">
        <v>30</v>
      </c>
      <c r="C3" s="51" t="s">
        <v>142</v>
      </c>
      <c r="D3" s="44"/>
      <c r="E3" s="14"/>
      <c r="F3" s="89"/>
      <c r="G3" s="105"/>
      <c r="H3" s="14"/>
      <c r="I3" s="14"/>
    </row>
    <row r="4" spans="1:10" ht="19.5" customHeight="1" x14ac:dyDescent="0.2">
      <c r="B4" s="28" t="s">
        <v>32</v>
      </c>
      <c r="C4" s="175">
        <v>43138</v>
      </c>
      <c r="D4" s="175"/>
      <c r="E4" s="14"/>
      <c r="F4" s="89"/>
      <c r="G4" s="105"/>
      <c r="H4" s="14"/>
      <c r="I4" s="14"/>
    </row>
    <row r="5" spans="1:10" ht="4.5" customHeight="1" x14ac:dyDescent="0.45">
      <c r="B5" s="2"/>
      <c r="C5" s="20"/>
      <c r="D5" s="20"/>
      <c r="E5" s="174"/>
      <c r="F5" s="174"/>
      <c r="G5" s="107"/>
      <c r="H5" s="4"/>
      <c r="I5" s="4"/>
    </row>
    <row r="6" spans="1:10" s="6" customFormat="1" ht="13.5" thickBot="1" x14ac:dyDescent="0.25">
      <c r="B6" s="29" t="s">
        <v>31</v>
      </c>
      <c r="C6" s="59" t="s">
        <v>1</v>
      </c>
      <c r="D6" s="59"/>
      <c r="E6" s="31" t="s">
        <v>62</v>
      </c>
      <c r="F6" s="90"/>
      <c r="G6" s="108"/>
    </row>
    <row r="7" spans="1:10" x14ac:dyDescent="0.2">
      <c r="B7" s="22" t="s">
        <v>36</v>
      </c>
      <c r="C7" s="26" t="s">
        <v>17</v>
      </c>
      <c r="D7" s="54"/>
      <c r="E7" s="173">
        <v>1510.5</v>
      </c>
      <c r="F7" s="102"/>
      <c r="G7" s="114"/>
    </row>
    <row r="8" spans="1:10" x14ac:dyDescent="0.2">
      <c r="B8" s="48" t="s">
        <v>40</v>
      </c>
      <c r="C8" s="30" t="s">
        <v>15</v>
      </c>
      <c r="D8" s="55"/>
      <c r="E8" s="52">
        <v>1333.54</v>
      </c>
      <c r="F8" s="102"/>
      <c r="G8" s="114"/>
    </row>
    <row r="9" spans="1:10" x14ac:dyDescent="0.2">
      <c r="B9" s="48" t="s">
        <v>37</v>
      </c>
      <c r="C9" s="30" t="s">
        <v>33</v>
      </c>
      <c r="D9" s="55"/>
      <c r="E9" s="52">
        <v>702.51</v>
      </c>
      <c r="F9" s="116"/>
      <c r="G9" s="114"/>
    </row>
    <row r="10" spans="1:10" x14ac:dyDescent="0.2">
      <c r="B10" s="48" t="s">
        <v>3</v>
      </c>
      <c r="C10" s="30" t="s">
        <v>16</v>
      </c>
      <c r="D10" s="55"/>
      <c r="E10" s="52">
        <v>1037.57</v>
      </c>
      <c r="F10" s="102"/>
      <c r="G10" s="114"/>
      <c r="H10" s="113"/>
      <c r="J10" s="60"/>
    </row>
    <row r="11" spans="1:10" x14ac:dyDescent="0.2">
      <c r="B11" s="15" t="s">
        <v>43</v>
      </c>
      <c r="C11" s="19" t="s">
        <v>14</v>
      </c>
      <c r="D11" s="56"/>
      <c r="E11" s="53">
        <v>977.3</v>
      </c>
      <c r="F11" s="102"/>
      <c r="G11" s="114"/>
    </row>
    <row r="12" spans="1:10" ht="13.5" thickBot="1" x14ac:dyDescent="0.25">
      <c r="B12" s="23" t="s">
        <v>37</v>
      </c>
      <c r="C12" s="75" t="s">
        <v>42</v>
      </c>
      <c r="D12" s="67"/>
      <c r="E12" s="39">
        <v>792</v>
      </c>
      <c r="F12" s="92"/>
      <c r="G12" s="110"/>
    </row>
    <row r="13" spans="1:10" s="4" customFormat="1" ht="13.5" thickBot="1" x14ac:dyDescent="0.25">
      <c r="B13" s="62"/>
      <c r="C13" s="63"/>
      <c r="D13" s="64"/>
      <c r="E13" s="65">
        <f>SUM(E7:E12)</f>
        <v>6353.42</v>
      </c>
      <c r="F13" s="93"/>
      <c r="G13" s="114"/>
    </row>
    <row r="14" spans="1:10" x14ac:dyDescent="0.2">
      <c r="B14" s="21" t="s">
        <v>41</v>
      </c>
      <c r="C14" s="24" t="s">
        <v>5</v>
      </c>
      <c r="D14" s="24"/>
      <c r="E14" s="41">
        <v>1125</v>
      </c>
      <c r="G14" s="103"/>
    </row>
    <row r="15" spans="1:10" ht="13.5" thickBot="1" x14ac:dyDescent="0.25">
      <c r="B15" s="23" t="s">
        <v>20</v>
      </c>
      <c r="C15" s="37" t="s">
        <v>21</v>
      </c>
      <c r="D15" s="37"/>
      <c r="E15" s="39">
        <v>1102.5</v>
      </c>
      <c r="G15" s="103"/>
    </row>
    <row r="16" spans="1:10" ht="13.5" thickBot="1" x14ac:dyDescent="0.25">
      <c r="B16" s="11"/>
      <c r="C16" s="38" t="s">
        <v>0</v>
      </c>
      <c r="D16" s="38"/>
      <c r="E16" s="40">
        <f>SUM(E13:E15)</f>
        <v>8580.92</v>
      </c>
      <c r="G16" s="114"/>
    </row>
    <row r="17" spans="1:9" ht="12.75" customHeight="1" x14ac:dyDescent="0.2">
      <c r="B17" s="11"/>
      <c r="C17" s="13"/>
      <c r="D17" s="13"/>
      <c r="E17" s="14"/>
      <c r="F17" s="89"/>
      <c r="G17" s="14"/>
      <c r="H17" s="14"/>
      <c r="I17" s="14"/>
    </row>
    <row r="18" spans="1:9" s="32" customFormat="1" ht="6.75" customHeight="1" x14ac:dyDescent="0.2">
      <c r="B18" s="33"/>
      <c r="C18" s="34"/>
      <c r="D18" s="34"/>
      <c r="E18" s="35"/>
      <c r="F18" s="88"/>
      <c r="G18" s="35"/>
      <c r="H18" s="35"/>
      <c r="I18" s="35"/>
    </row>
    <row r="19" spans="1:9" ht="19.5" customHeight="1" x14ac:dyDescent="0.2">
      <c r="A19" s="50"/>
      <c r="B19" s="28" t="s">
        <v>30</v>
      </c>
      <c r="C19" s="51" t="s">
        <v>143</v>
      </c>
      <c r="D19" s="44"/>
      <c r="E19" s="14"/>
      <c r="F19" s="89"/>
      <c r="G19" s="14"/>
      <c r="H19" s="14"/>
      <c r="I19" s="14"/>
    </row>
    <row r="20" spans="1:9" ht="19.5" customHeight="1" x14ac:dyDescent="0.2">
      <c r="B20" s="28" t="s">
        <v>32</v>
      </c>
      <c r="C20" s="175">
        <v>43145</v>
      </c>
      <c r="D20" s="175"/>
      <c r="E20" s="14"/>
      <c r="F20" s="89"/>
      <c r="G20" s="14"/>
      <c r="H20" s="14"/>
      <c r="I20" s="14"/>
    </row>
    <row r="21" spans="1:9" ht="4.5" customHeight="1" x14ac:dyDescent="0.45">
      <c r="B21" s="2"/>
      <c r="C21" s="20"/>
      <c r="D21" s="20"/>
      <c r="E21" s="174"/>
      <c r="F21" s="174"/>
      <c r="G21" s="3"/>
      <c r="H21" s="4"/>
      <c r="I21" s="4"/>
    </row>
    <row r="22" spans="1:9" s="6" customFormat="1" ht="13.5" thickBot="1" x14ac:dyDescent="0.25">
      <c r="B22" s="29" t="s">
        <v>31</v>
      </c>
      <c r="C22" s="59" t="s">
        <v>1</v>
      </c>
      <c r="D22" s="59"/>
      <c r="E22" s="31" t="s">
        <v>2</v>
      </c>
      <c r="F22" s="90"/>
    </row>
    <row r="23" spans="1:9" x14ac:dyDescent="0.2">
      <c r="B23" s="22" t="s">
        <v>36</v>
      </c>
      <c r="C23" s="26" t="s">
        <v>17</v>
      </c>
      <c r="D23" s="54"/>
      <c r="E23" s="119">
        <v>1510.5</v>
      </c>
      <c r="G23" s="91"/>
    </row>
    <row r="24" spans="1:9" x14ac:dyDescent="0.2">
      <c r="B24" s="48" t="s">
        <v>40</v>
      </c>
      <c r="C24" s="30" t="s">
        <v>15</v>
      </c>
      <c r="D24" s="55"/>
      <c r="E24" s="119">
        <v>1242.01</v>
      </c>
      <c r="F24" s="91"/>
      <c r="G24" s="70"/>
    </row>
    <row r="25" spans="1:9" x14ac:dyDescent="0.2">
      <c r="B25" s="48" t="s">
        <v>37</v>
      </c>
      <c r="C25" s="30" t="s">
        <v>33</v>
      </c>
      <c r="D25" s="55"/>
      <c r="E25" s="119">
        <v>702.51</v>
      </c>
      <c r="F25" s="94"/>
      <c r="G25" s="118"/>
      <c r="H25" s="60"/>
    </row>
    <row r="26" spans="1:9" x14ac:dyDescent="0.2">
      <c r="B26" s="48" t="s">
        <v>3</v>
      </c>
      <c r="C26" s="30" t="s">
        <v>16</v>
      </c>
      <c r="D26" s="55"/>
      <c r="E26" s="119">
        <v>1177.21</v>
      </c>
      <c r="F26" s="94"/>
    </row>
    <row r="27" spans="1:9" x14ac:dyDescent="0.2">
      <c r="B27" s="15" t="s">
        <v>43</v>
      </c>
      <c r="C27" s="19" t="s">
        <v>14</v>
      </c>
      <c r="D27" s="56"/>
      <c r="E27" s="120">
        <v>977.31</v>
      </c>
    </row>
    <row r="28" spans="1:9" ht="13.5" thickBot="1" x14ac:dyDescent="0.25">
      <c r="B28" s="23" t="s">
        <v>37</v>
      </c>
      <c r="C28" s="75" t="s">
        <v>42</v>
      </c>
      <c r="D28" s="67"/>
      <c r="E28" s="39">
        <v>792</v>
      </c>
      <c r="F28" s="92"/>
      <c r="G28" s="110"/>
    </row>
    <row r="29" spans="1:9" s="4" customFormat="1" ht="13.5" thickBot="1" x14ac:dyDescent="0.25">
      <c r="B29" s="62"/>
      <c r="C29" s="63"/>
      <c r="D29" s="64"/>
      <c r="E29" s="65">
        <f>SUM(E22:E28)</f>
        <v>6401.5400000000009</v>
      </c>
      <c r="F29" s="93"/>
      <c r="G29" s="114"/>
    </row>
    <row r="30" spans="1:9" x14ac:dyDescent="0.2">
      <c r="B30" s="21" t="s">
        <v>41</v>
      </c>
      <c r="C30" s="24" t="s">
        <v>5</v>
      </c>
      <c r="D30" s="24"/>
      <c r="E30" s="41">
        <v>1125</v>
      </c>
    </row>
    <row r="31" spans="1:9" ht="13.5" thickBot="1" x14ac:dyDescent="0.25">
      <c r="B31" s="23" t="s">
        <v>20</v>
      </c>
      <c r="C31" s="37" t="s">
        <v>21</v>
      </c>
      <c r="D31" s="37"/>
      <c r="E31" s="39">
        <v>1102.5</v>
      </c>
    </row>
    <row r="32" spans="1:9" ht="13.5" thickBot="1" x14ac:dyDescent="0.25">
      <c r="B32" s="11"/>
      <c r="C32" s="38" t="s">
        <v>0</v>
      </c>
      <c r="D32" s="38"/>
      <c r="E32" s="40">
        <f>SUM(E29:E31)</f>
        <v>8629.0400000000009</v>
      </c>
    </row>
    <row r="33" spans="1:9" x14ac:dyDescent="0.2">
      <c r="B33" s="11"/>
      <c r="C33" s="38"/>
      <c r="D33" s="38"/>
      <c r="E33" s="86"/>
    </row>
    <row r="34" spans="1:9" s="32" customFormat="1" ht="6.75" customHeight="1" x14ac:dyDescent="0.2">
      <c r="B34" s="33"/>
      <c r="C34" s="34"/>
      <c r="D34" s="34"/>
      <c r="E34" s="35"/>
      <c r="F34" s="88"/>
      <c r="G34" s="35"/>
      <c r="H34" s="35"/>
      <c r="I34" s="35"/>
    </row>
    <row r="35" spans="1:9" ht="19.5" customHeight="1" x14ac:dyDescent="0.2">
      <c r="A35" s="50"/>
      <c r="B35" s="28" t="s">
        <v>30</v>
      </c>
      <c r="C35" s="51" t="s">
        <v>144</v>
      </c>
      <c r="D35" s="44"/>
      <c r="E35" s="14"/>
      <c r="F35" s="89"/>
      <c r="G35" s="14"/>
      <c r="H35" s="14"/>
      <c r="I35" s="14"/>
    </row>
    <row r="36" spans="1:9" ht="19.5" customHeight="1" x14ac:dyDescent="0.2">
      <c r="B36" s="28" t="s">
        <v>32</v>
      </c>
      <c r="C36" s="175">
        <v>43152</v>
      </c>
      <c r="D36" s="175"/>
      <c r="E36" s="14"/>
      <c r="F36" s="89"/>
      <c r="G36" s="14"/>
      <c r="H36" s="14"/>
      <c r="I36" s="14"/>
    </row>
    <row r="37" spans="1:9" ht="4.5" customHeight="1" x14ac:dyDescent="0.45">
      <c r="B37" s="2"/>
      <c r="C37" s="20"/>
      <c r="D37" s="20"/>
      <c r="E37" s="174"/>
      <c r="F37" s="174"/>
      <c r="G37" s="3"/>
      <c r="H37" s="4"/>
      <c r="I37" s="4"/>
    </row>
    <row r="38" spans="1:9" s="6" customFormat="1" ht="13.5" thickBot="1" x14ac:dyDescent="0.25">
      <c r="B38" s="29" t="s">
        <v>31</v>
      </c>
      <c r="C38" s="59" t="s">
        <v>1</v>
      </c>
      <c r="D38" s="59"/>
      <c r="E38" s="31" t="s">
        <v>2</v>
      </c>
      <c r="F38" s="90"/>
    </row>
    <row r="39" spans="1:9" x14ac:dyDescent="0.2">
      <c r="B39" s="22" t="s">
        <v>36</v>
      </c>
      <c r="C39" s="26" t="s">
        <v>17</v>
      </c>
      <c r="D39" s="54"/>
      <c r="E39" s="119">
        <v>1510.51</v>
      </c>
      <c r="G39" s="91"/>
    </row>
    <row r="40" spans="1:9" x14ac:dyDescent="0.2">
      <c r="B40" s="48" t="s">
        <v>40</v>
      </c>
      <c r="C40" s="30" t="s">
        <v>15</v>
      </c>
      <c r="D40" s="55"/>
      <c r="E40" s="119">
        <v>1242</v>
      </c>
      <c r="F40" s="91"/>
      <c r="G40" s="70"/>
    </row>
    <row r="41" spans="1:9" x14ac:dyDescent="0.2">
      <c r="B41" s="48" t="s">
        <v>37</v>
      </c>
      <c r="C41" s="30" t="s">
        <v>33</v>
      </c>
      <c r="D41" s="55"/>
      <c r="E41" s="119">
        <v>702.51</v>
      </c>
      <c r="F41" s="94"/>
      <c r="G41" s="118"/>
      <c r="H41" s="60"/>
    </row>
    <row r="42" spans="1:9" x14ac:dyDescent="0.2">
      <c r="B42" s="48" t="s">
        <v>3</v>
      </c>
      <c r="C42" s="30" t="s">
        <v>16</v>
      </c>
      <c r="D42" s="55"/>
      <c r="E42" s="119">
        <v>1037.57</v>
      </c>
      <c r="F42" s="94"/>
    </row>
    <row r="43" spans="1:9" x14ac:dyDescent="0.2">
      <c r="B43" s="15" t="s">
        <v>43</v>
      </c>
      <c r="C43" s="19" t="s">
        <v>14</v>
      </c>
      <c r="D43" s="56"/>
      <c r="E43" s="120">
        <v>977.3</v>
      </c>
    </row>
    <row r="44" spans="1:9" ht="13.5" thickBot="1" x14ac:dyDescent="0.25">
      <c r="B44" s="23" t="s">
        <v>37</v>
      </c>
      <c r="C44" s="75" t="s">
        <v>42</v>
      </c>
      <c r="D44" s="67"/>
      <c r="E44" s="39">
        <v>792</v>
      </c>
      <c r="F44" s="92"/>
      <c r="G44" s="110"/>
    </row>
    <row r="45" spans="1:9" s="4" customFormat="1" ht="13.5" thickBot="1" x14ac:dyDescent="0.25">
      <c r="B45" s="62"/>
      <c r="C45" s="63"/>
      <c r="D45" s="64"/>
      <c r="E45" s="65">
        <f>SUM(E38:E44)</f>
        <v>6261.89</v>
      </c>
      <c r="F45" s="93"/>
      <c r="G45" s="114"/>
    </row>
    <row r="46" spans="1:9" x14ac:dyDescent="0.2">
      <c r="B46" s="21" t="s">
        <v>41</v>
      </c>
      <c r="C46" s="24" t="s">
        <v>5</v>
      </c>
      <c r="D46" s="24"/>
      <c r="E46" s="41">
        <v>1125</v>
      </c>
    </row>
    <row r="47" spans="1:9" ht="13.5" thickBot="1" x14ac:dyDescent="0.25">
      <c r="B47" s="23" t="s">
        <v>20</v>
      </c>
      <c r="C47" s="37" t="s">
        <v>21</v>
      </c>
      <c r="D47" s="37"/>
      <c r="E47" s="39">
        <v>1102.5</v>
      </c>
    </row>
    <row r="48" spans="1:9" ht="13.5" thickBot="1" x14ac:dyDescent="0.25">
      <c r="B48" s="11"/>
      <c r="C48" s="38" t="s">
        <v>0</v>
      </c>
      <c r="D48" s="38"/>
      <c r="E48" s="40">
        <f>SUM(E45:E47)</f>
        <v>8489.39</v>
      </c>
    </row>
    <row r="49" spans="1:9" x14ac:dyDescent="0.2">
      <c r="B49" s="11"/>
      <c r="C49" s="38"/>
      <c r="D49" s="38"/>
      <c r="E49" s="86"/>
    </row>
    <row r="50" spans="1:9" s="32" customFormat="1" ht="6.75" customHeight="1" x14ac:dyDescent="0.2">
      <c r="B50" s="33"/>
      <c r="C50" s="34"/>
      <c r="D50" s="34"/>
      <c r="E50" s="35"/>
      <c r="F50" s="88"/>
      <c r="G50" s="35"/>
      <c r="H50" s="35"/>
      <c r="I50" s="35"/>
    </row>
    <row r="51" spans="1:9" ht="19.5" customHeight="1" x14ac:dyDescent="0.2">
      <c r="A51" s="50"/>
      <c r="B51" s="28" t="s">
        <v>30</v>
      </c>
      <c r="C51" s="51" t="s">
        <v>145</v>
      </c>
      <c r="D51" s="44"/>
      <c r="E51" s="14"/>
      <c r="F51" s="89"/>
      <c r="G51" s="14"/>
      <c r="H51" s="14"/>
      <c r="I51" s="14"/>
    </row>
    <row r="52" spans="1:9" ht="19.5" customHeight="1" x14ac:dyDescent="0.2">
      <c r="B52" s="28" t="s">
        <v>32</v>
      </c>
      <c r="C52" s="175">
        <v>43159</v>
      </c>
      <c r="D52" s="175"/>
      <c r="E52" s="14"/>
      <c r="F52" s="89"/>
      <c r="G52" s="14"/>
      <c r="H52" s="14"/>
      <c r="I52" s="14"/>
    </row>
    <row r="53" spans="1:9" ht="4.5" customHeight="1" x14ac:dyDescent="0.45">
      <c r="B53" s="2"/>
      <c r="C53" s="20"/>
      <c r="D53" s="20"/>
      <c r="E53" s="174"/>
      <c r="F53" s="174"/>
      <c r="G53" s="3"/>
      <c r="H53" s="4"/>
      <c r="I53" s="4"/>
    </row>
    <row r="54" spans="1:9" s="6" customFormat="1" ht="13.5" thickBot="1" x14ac:dyDescent="0.25">
      <c r="B54" s="29" t="s">
        <v>31</v>
      </c>
      <c r="C54" s="59" t="s">
        <v>1</v>
      </c>
      <c r="D54" s="59"/>
      <c r="E54" s="31" t="s">
        <v>2</v>
      </c>
      <c r="F54" s="90"/>
    </row>
    <row r="55" spans="1:9" x14ac:dyDescent="0.2">
      <c r="B55" s="22" t="s">
        <v>36</v>
      </c>
      <c r="C55" s="26" t="s">
        <v>17</v>
      </c>
      <c r="D55" s="54"/>
      <c r="E55" s="119">
        <v>1510.5</v>
      </c>
      <c r="G55" s="91"/>
    </row>
    <row r="56" spans="1:9" x14ac:dyDescent="0.2">
      <c r="B56" s="48" t="s">
        <v>40</v>
      </c>
      <c r="C56" s="30" t="s">
        <v>15</v>
      </c>
      <c r="D56" s="55"/>
      <c r="E56" s="119">
        <v>1242.01</v>
      </c>
      <c r="F56" s="91"/>
      <c r="G56" s="70"/>
    </row>
    <row r="57" spans="1:9" x14ac:dyDescent="0.2">
      <c r="B57" s="48" t="s">
        <v>37</v>
      </c>
      <c r="C57" s="30" t="s">
        <v>33</v>
      </c>
      <c r="D57" s="55"/>
      <c r="E57" s="119">
        <v>702.52</v>
      </c>
      <c r="F57" s="91"/>
      <c r="G57" s="118"/>
      <c r="H57" s="60"/>
    </row>
    <row r="58" spans="1:9" x14ac:dyDescent="0.2">
      <c r="B58" s="48" t="s">
        <v>3</v>
      </c>
      <c r="C58" s="30" t="s">
        <v>16</v>
      </c>
      <c r="D58" s="55"/>
      <c r="E58" s="119">
        <v>1037.57</v>
      </c>
      <c r="F58" s="94"/>
    </row>
    <row r="59" spans="1:9" x14ac:dyDescent="0.2">
      <c r="B59" s="15" t="s">
        <v>43</v>
      </c>
      <c r="C59" s="19" t="s">
        <v>14</v>
      </c>
      <c r="D59" s="56"/>
      <c r="E59" s="120">
        <v>977.3</v>
      </c>
    </row>
    <row r="60" spans="1:9" ht="13.5" thickBot="1" x14ac:dyDescent="0.25">
      <c r="B60" s="23" t="s">
        <v>37</v>
      </c>
      <c r="C60" s="75" t="s">
        <v>42</v>
      </c>
      <c r="D60" s="67"/>
      <c r="E60" s="39">
        <v>1292</v>
      </c>
      <c r="F60" s="92" t="s">
        <v>146</v>
      </c>
      <c r="G60" s="110"/>
    </row>
    <row r="61" spans="1:9" s="4" customFormat="1" ht="13.5" thickBot="1" x14ac:dyDescent="0.25">
      <c r="B61" s="62"/>
      <c r="C61" s="63"/>
      <c r="D61" s="64"/>
      <c r="E61" s="65">
        <f>SUM(E54:E60)</f>
        <v>6761.9000000000005</v>
      </c>
      <c r="F61" s="93"/>
      <c r="G61" s="114"/>
    </row>
    <row r="62" spans="1:9" x14ac:dyDescent="0.2">
      <c r="B62" s="21" t="s">
        <v>41</v>
      </c>
      <c r="C62" s="24" t="s">
        <v>5</v>
      </c>
      <c r="D62" s="24"/>
      <c r="E62" s="41">
        <v>1125</v>
      </c>
    </row>
    <row r="63" spans="1:9" ht="13.5" thickBot="1" x14ac:dyDescent="0.25">
      <c r="B63" s="23" t="s">
        <v>20</v>
      </c>
      <c r="C63" s="37" t="s">
        <v>21</v>
      </c>
      <c r="D63" s="37"/>
      <c r="E63" s="39">
        <v>1102.5</v>
      </c>
    </row>
    <row r="64" spans="1:9" ht="13.5" thickBot="1" x14ac:dyDescent="0.25">
      <c r="B64" s="11"/>
      <c r="C64" s="38" t="s">
        <v>0</v>
      </c>
      <c r="D64" s="38"/>
      <c r="E64" s="40">
        <f>SUM(E61:E63)</f>
        <v>8989.4000000000015</v>
      </c>
    </row>
    <row r="65" spans="1:9" x14ac:dyDescent="0.2">
      <c r="B65" s="11"/>
      <c r="C65" s="38"/>
      <c r="D65" s="38"/>
      <c r="E65" s="86"/>
    </row>
    <row r="66" spans="1:9" s="7" customFormat="1" ht="13.15" customHeight="1" x14ac:dyDescent="0.2">
      <c r="A66" s="16" t="s">
        <v>6</v>
      </c>
      <c r="B66" s="17" t="s">
        <v>7</v>
      </c>
      <c r="C66" s="17"/>
      <c r="D66" s="42">
        <v>9000</v>
      </c>
      <c r="E66" s="57" t="s">
        <v>63</v>
      </c>
      <c r="F66" s="16" t="s">
        <v>46</v>
      </c>
      <c r="G66" s="17" t="s">
        <v>44</v>
      </c>
      <c r="H66" s="42">
        <v>3948.27</v>
      </c>
      <c r="I66" s="68" t="s">
        <v>63</v>
      </c>
    </row>
    <row r="67" spans="1:9" s="7" customFormat="1" ht="13.15" customHeight="1" x14ac:dyDescent="0.2">
      <c r="A67" s="16" t="s">
        <v>9</v>
      </c>
      <c r="B67" s="17" t="s">
        <v>10</v>
      </c>
      <c r="C67" s="17"/>
      <c r="D67" s="42">
        <v>311.83999999999997</v>
      </c>
      <c r="E67" s="57" t="s">
        <v>63</v>
      </c>
      <c r="F67" s="95" t="s">
        <v>140</v>
      </c>
      <c r="G67" s="17" t="s">
        <v>134</v>
      </c>
      <c r="H67" s="42">
        <v>1000</v>
      </c>
      <c r="I67" s="68"/>
    </row>
    <row r="68" spans="1:9" s="7" customFormat="1" ht="13.15" customHeight="1" x14ac:dyDescent="0.2">
      <c r="A68" s="16" t="s">
        <v>38</v>
      </c>
      <c r="B68" s="17" t="s">
        <v>39</v>
      </c>
      <c r="C68" s="17"/>
      <c r="D68" s="42">
        <v>619.53</v>
      </c>
      <c r="E68" s="57" t="s">
        <v>63</v>
      </c>
      <c r="F68" s="95" t="s">
        <v>27</v>
      </c>
      <c r="G68" s="17" t="s">
        <v>29</v>
      </c>
      <c r="H68" s="42">
        <v>500</v>
      </c>
      <c r="I68" s="68" t="s">
        <v>63</v>
      </c>
    </row>
    <row r="69" spans="1:9" s="7" customFormat="1" ht="13.15" customHeight="1" x14ac:dyDescent="0.2">
      <c r="A69" s="16" t="s">
        <v>11</v>
      </c>
      <c r="B69" s="17" t="s">
        <v>47</v>
      </c>
      <c r="C69" s="42"/>
      <c r="D69" s="42">
        <v>5000</v>
      </c>
      <c r="E69" s="57" t="s">
        <v>63</v>
      </c>
      <c r="F69" s="95" t="s">
        <v>9</v>
      </c>
      <c r="G69" s="17" t="s">
        <v>18</v>
      </c>
      <c r="H69" s="42">
        <v>12000</v>
      </c>
      <c r="I69" s="68"/>
    </row>
    <row r="70" spans="1:9" s="7" customFormat="1" ht="13.15" customHeight="1" thickBot="1" x14ac:dyDescent="0.25">
      <c r="A70" s="16" t="s">
        <v>11</v>
      </c>
      <c r="B70" s="17" t="s">
        <v>48</v>
      </c>
      <c r="C70" s="42"/>
      <c r="D70" s="42">
        <v>4000</v>
      </c>
      <c r="E70" s="57" t="s">
        <v>63</v>
      </c>
      <c r="F70" s="96" t="s">
        <v>22</v>
      </c>
      <c r="G70" s="17" t="s">
        <v>19</v>
      </c>
      <c r="H70" s="43">
        <v>11000</v>
      </c>
      <c r="I70" s="68"/>
    </row>
    <row r="71" spans="1:9" s="7" customFormat="1" ht="13.15" customHeight="1" thickTop="1" thickBot="1" x14ac:dyDescent="0.25">
      <c r="A71" s="16" t="s">
        <v>11</v>
      </c>
      <c r="B71" s="17" t="s">
        <v>49</v>
      </c>
      <c r="C71" s="42"/>
      <c r="D71" s="42">
        <v>1126.4100000000001</v>
      </c>
      <c r="E71" s="57" t="s">
        <v>63</v>
      </c>
      <c r="F71" s="97"/>
      <c r="G71" s="17"/>
      <c r="H71" s="49">
        <f>SUM(H66:H70)+SUM(D66:D73)</f>
        <v>48506.05</v>
      </c>
      <c r="I71" s="68"/>
    </row>
    <row r="72" spans="1:9" s="7" customFormat="1" ht="13.15" customHeight="1" thickBot="1" x14ac:dyDescent="0.25">
      <c r="A72" s="16"/>
      <c r="B72" s="17"/>
      <c r="C72" s="42"/>
      <c r="D72" s="42"/>
      <c r="E72" s="57"/>
      <c r="F72" s="97"/>
      <c r="G72" s="45" t="s">
        <v>4</v>
      </c>
      <c r="H72" s="46">
        <f>E64+H71</f>
        <v>57495.450000000004</v>
      </c>
      <c r="I72" s="49"/>
    </row>
    <row r="73" spans="1:9" s="7" customFormat="1" ht="13.15" customHeight="1" x14ac:dyDescent="0.2">
      <c r="A73" s="16"/>
      <c r="B73" s="17"/>
      <c r="C73" s="42"/>
      <c r="D73" s="42"/>
      <c r="E73" s="42"/>
      <c r="F73" s="98"/>
      <c r="G73" s="9"/>
      <c r="H73" s="9"/>
      <c r="I73" s="49"/>
    </row>
    <row r="74" spans="1:9" s="7" customFormat="1" ht="13.15" customHeight="1" x14ac:dyDescent="0.2">
      <c r="B74" s="16"/>
      <c r="C74" s="17"/>
      <c r="D74" s="9"/>
      <c r="E74" s="42"/>
      <c r="F74" s="98"/>
      <c r="G74" s="9"/>
      <c r="H74" s="9"/>
      <c r="I74" s="49"/>
    </row>
    <row r="75" spans="1:9" s="7" customFormat="1" ht="13.15" customHeight="1" x14ac:dyDescent="0.2">
      <c r="B75" s="16"/>
      <c r="C75" s="17"/>
      <c r="D75" s="8"/>
      <c r="E75" s="9"/>
      <c r="F75" s="98"/>
      <c r="G75" s="9"/>
      <c r="H75" s="9"/>
      <c r="I75" s="49"/>
    </row>
    <row r="76" spans="1:9" s="7" customFormat="1" ht="13.15" customHeight="1" x14ac:dyDescent="0.2">
      <c r="A76" s="9"/>
      <c r="B76" s="10"/>
      <c r="C76" s="9"/>
      <c r="D76" s="8"/>
      <c r="E76" s="9"/>
      <c r="F76" s="98"/>
      <c r="G76" s="9"/>
      <c r="H76" s="9"/>
      <c r="I76" s="49"/>
    </row>
    <row r="77" spans="1:9" s="7" customFormat="1" ht="13.15" customHeight="1" x14ac:dyDescent="0.2">
      <c r="A77" s="9"/>
      <c r="B77" s="10"/>
      <c r="C77" s="8"/>
      <c r="D77" s="8"/>
      <c r="E77" s="9"/>
      <c r="F77" s="98"/>
      <c r="G77" s="9"/>
      <c r="H77" s="9"/>
      <c r="I77" s="49"/>
    </row>
    <row r="78" spans="1:9" s="7" customFormat="1" ht="13.15" customHeight="1" x14ac:dyDescent="0.2">
      <c r="A78" s="9"/>
      <c r="B78" s="10"/>
      <c r="C78" s="8"/>
      <c r="D78" s="8"/>
      <c r="E78" s="9"/>
      <c r="F78" s="98"/>
      <c r="G78" s="9"/>
      <c r="H78" s="9"/>
      <c r="I78" s="49"/>
    </row>
    <row r="79" spans="1:9" s="7" customFormat="1" ht="13.15" customHeight="1" x14ac:dyDescent="0.2">
      <c r="A79" s="9"/>
      <c r="B79" s="10"/>
      <c r="C79" s="8"/>
      <c r="D79" s="8"/>
      <c r="E79" s="9"/>
      <c r="F79" s="98"/>
      <c r="G79" s="9"/>
      <c r="H79" s="9"/>
      <c r="I79" s="9"/>
    </row>
    <row r="80" spans="1:9" s="9" customFormat="1" ht="12" x14ac:dyDescent="0.2">
      <c r="B80" s="10"/>
      <c r="C80" s="8"/>
      <c r="F80" s="98"/>
    </row>
    <row r="81" spans="1:9" s="9" customFormat="1" ht="12" x14ac:dyDescent="0.2">
      <c r="B81" s="10"/>
      <c r="C81" s="8"/>
      <c r="F81" s="98"/>
    </row>
    <row r="82" spans="1:9" s="9" customFormat="1" ht="12" x14ac:dyDescent="0.2">
      <c r="B82" s="10"/>
      <c r="C82" s="8"/>
      <c r="F82" s="98"/>
    </row>
    <row r="83" spans="1:9" s="9" customFormat="1" ht="12" x14ac:dyDescent="0.2">
      <c r="B83" s="10"/>
      <c r="F83" s="98"/>
    </row>
    <row r="84" spans="1:9" s="9" customFormat="1" ht="12" x14ac:dyDescent="0.2">
      <c r="B84" s="10"/>
      <c r="F84" s="98"/>
    </row>
    <row r="85" spans="1:9" s="9" customFormat="1" ht="12" x14ac:dyDescent="0.2">
      <c r="B85" s="10"/>
      <c r="F85" s="98"/>
    </row>
    <row r="86" spans="1:9" s="9" customFormat="1" x14ac:dyDescent="0.2">
      <c r="B86" s="10"/>
      <c r="D86" s="5"/>
      <c r="F86" s="60"/>
      <c r="G86" s="5"/>
      <c r="H86" s="5"/>
    </row>
    <row r="87" spans="1:9" s="9" customFormat="1" x14ac:dyDescent="0.2">
      <c r="B87" s="10"/>
      <c r="D87" s="5"/>
      <c r="F87" s="60"/>
      <c r="G87" s="5"/>
      <c r="H87" s="5"/>
    </row>
    <row r="88" spans="1:9" s="9" customFormat="1" x14ac:dyDescent="0.2">
      <c r="B88" s="10"/>
      <c r="D88" s="5"/>
      <c r="E88" s="5"/>
      <c r="F88" s="60"/>
      <c r="G88" s="5"/>
      <c r="H88" s="5"/>
    </row>
    <row r="89" spans="1:9" s="9" customFormat="1" x14ac:dyDescent="0.2">
      <c r="B89" s="12"/>
      <c r="C89" s="5"/>
      <c r="D89" s="5"/>
      <c r="E89" s="5"/>
      <c r="F89" s="60"/>
      <c r="G89" s="5"/>
      <c r="H89" s="5"/>
    </row>
    <row r="90" spans="1:9" s="9" customFormat="1" x14ac:dyDescent="0.2">
      <c r="B90" s="12"/>
      <c r="C90" s="5"/>
      <c r="D90" s="5"/>
      <c r="E90" s="5"/>
      <c r="F90" s="60"/>
      <c r="G90" s="5"/>
      <c r="H90" s="5"/>
    </row>
    <row r="91" spans="1:9" s="9" customFormat="1" x14ac:dyDescent="0.2">
      <c r="B91" s="12"/>
      <c r="C91" s="5"/>
      <c r="D91" s="5"/>
      <c r="E91" s="5"/>
      <c r="F91" s="60"/>
      <c r="G91" s="5"/>
      <c r="H91" s="5"/>
    </row>
    <row r="92" spans="1:9" s="9" customFormat="1" x14ac:dyDescent="0.2">
      <c r="B92" s="12"/>
      <c r="C92" s="5"/>
      <c r="D92" s="5"/>
      <c r="E92" s="5"/>
      <c r="F92" s="60"/>
      <c r="G92" s="5"/>
      <c r="H92" s="5"/>
      <c r="I92" s="5"/>
    </row>
    <row r="93" spans="1:9" s="9" customFormat="1" x14ac:dyDescent="0.2">
      <c r="A93" s="5"/>
      <c r="B93" s="12"/>
      <c r="C93" s="5"/>
      <c r="D93" s="5"/>
      <c r="E93" s="5"/>
      <c r="F93" s="60"/>
      <c r="G93" s="5"/>
      <c r="H93" s="5"/>
      <c r="I93" s="5"/>
    </row>
    <row r="94" spans="1:9" s="9" customFormat="1" x14ac:dyDescent="0.2">
      <c r="A94" s="5"/>
      <c r="B94" s="12"/>
      <c r="C94" s="5"/>
      <c r="D94" s="5"/>
      <c r="E94" s="5"/>
      <c r="F94" s="60"/>
      <c r="G94" s="5"/>
      <c r="H94" s="5"/>
      <c r="I94" s="5"/>
    </row>
    <row r="95" spans="1:9" s="9" customFormat="1" x14ac:dyDescent="0.2">
      <c r="A95" s="5"/>
      <c r="B95" s="12"/>
      <c r="C95" s="5"/>
      <c r="D95" s="5"/>
      <c r="E95" s="5"/>
      <c r="F95" s="60"/>
      <c r="G95" s="5"/>
      <c r="H95" s="5"/>
      <c r="I95" s="5"/>
    </row>
    <row r="96" spans="1:9" s="9" customFormat="1" x14ac:dyDescent="0.2">
      <c r="A96" s="5"/>
      <c r="B96" s="12"/>
      <c r="C96" s="5"/>
      <c r="D96" s="5"/>
      <c r="E96" s="5"/>
      <c r="F96" s="60"/>
      <c r="G96" s="5"/>
      <c r="H96" s="5"/>
      <c r="I96" s="5"/>
    </row>
  </sheetData>
  <mergeCells count="9">
    <mergeCell ref="E53:F53"/>
    <mergeCell ref="C20:D20"/>
    <mergeCell ref="E21:F21"/>
    <mergeCell ref="A1:H1"/>
    <mergeCell ref="C4:D4"/>
    <mergeCell ref="E5:F5"/>
    <mergeCell ref="C36:D36"/>
    <mergeCell ref="E37:F37"/>
    <mergeCell ref="C52:D52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opLeftCell="A31" zoomScaleNormal="100" workbookViewId="0">
      <selection activeCell="D84" sqref="D84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11.28515625" style="60" customWidth="1"/>
    <col min="7" max="7" width="11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6384" width="8.85546875" style="5"/>
  </cols>
  <sheetData>
    <row r="1" spans="1:9" s="1" customFormat="1" ht="24" customHeight="1" x14ac:dyDescent="0.25">
      <c r="A1" s="176" t="s">
        <v>56</v>
      </c>
      <c r="B1" s="176"/>
      <c r="C1" s="176"/>
      <c r="D1" s="176"/>
      <c r="E1" s="176"/>
      <c r="F1" s="176"/>
      <c r="G1" s="176"/>
      <c r="H1" s="176"/>
      <c r="I1" s="47"/>
    </row>
    <row r="2" spans="1:9" s="32" customFormat="1" ht="6.75" customHeight="1" x14ac:dyDescent="0.2">
      <c r="B2" s="33"/>
      <c r="C2" s="34"/>
      <c r="D2" s="34"/>
      <c r="E2" s="35"/>
      <c r="F2" s="88"/>
      <c r="G2" s="35"/>
      <c r="H2" s="35"/>
      <c r="I2" s="35"/>
    </row>
    <row r="3" spans="1:9" ht="19.5" customHeight="1" x14ac:dyDescent="0.2">
      <c r="A3" s="50"/>
      <c r="B3" s="28" t="s">
        <v>30</v>
      </c>
      <c r="C3" s="51" t="s">
        <v>57</v>
      </c>
      <c r="D3" s="44"/>
      <c r="E3" s="14"/>
      <c r="F3" s="89"/>
      <c r="G3" s="14"/>
      <c r="H3" s="14"/>
      <c r="I3" s="14"/>
    </row>
    <row r="4" spans="1:9" ht="19.5" customHeight="1" x14ac:dyDescent="0.2">
      <c r="B4" s="28" t="s">
        <v>32</v>
      </c>
      <c r="C4" s="175">
        <v>42830</v>
      </c>
      <c r="D4" s="175"/>
      <c r="E4" s="14"/>
      <c r="F4" s="89"/>
      <c r="G4" s="14"/>
      <c r="H4" s="14"/>
      <c r="I4" s="14"/>
    </row>
    <row r="5" spans="1:9" ht="4.5" customHeight="1" x14ac:dyDescent="0.45">
      <c r="B5" s="2"/>
      <c r="C5" s="20"/>
      <c r="D5" s="20"/>
      <c r="E5" s="174"/>
      <c r="F5" s="174"/>
      <c r="G5" s="3"/>
      <c r="H5" s="4"/>
      <c r="I5" s="4"/>
    </row>
    <row r="6" spans="1:9" s="6" customFormat="1" ht="15.75" thickBot="1" x14ac:dyDescent="0.4">
      <c r="B6" s="29" t="s">
        <v>31</v>
      </c>
      <c r="C6" s="59" t="s">
        <v>1</v>
      </c>
      <c r="D6" s="59"/>
      <c r="E6" s="31" t="s">
        <v>2</v>
      </c>
      <c r="F6" s="101" t="s">
        <v>61</v>
      </c>
    </row>
    <row r="7" spans="1:9" x14ac:dyDescent="0.2">
      <c r="B7" s="22" t="s">
        <v>36</v>
      </c>
      <c r="C7" s="26" t="s">
        <v>17</v>
      </c>
      <c r="D7" s="54"/>
      <c r="E7" s="52">
        <v>1749.1</v>
      </c>
      <c r="F7" s="99">
        <v>1510</v>
      </c>
      <c r="G7" s="110">
        <f>E7-F7</f>
        <v>239.09999999999991</v>
      </c>
    </row>
    <row r="8" spans="1:9" x14ac:dyDescent="0.2">
      <c r="B8" s="48" t="s">
        <v>40</v>
      </c>
      <c r="C8" s="30" t="s">
        <v>15</v>
      </c>
      <c r="D8" s="55"/>
      <c r="E8" s="52">
        <v>1242.44</v>
      </c>
      <c r="F8" s="100">
        <v>1242</v>
      </c>
      <c r="G8" s="110">
        <f t="shared" ref="G8:G13" si="0">E8-F8</f>
        <v>0.44000000000005457</v>
      </c>
    </row>
    <row r="9" spans="1:9" x14ac:dyDescent="0.2">
      <c r="B9" s="48" t="s">
        <v>37</v>
      </c>
      <c r="C9" s="30" t="s">
        <v>33</v>
      </c>
      <c r="D9" s="55"/>
      <c r="E9" s="52">
        <v>702.51</v>
      </c>
      <c r="F9" s="99">
        <v>705</v>
      </c>
      <c r="G9" s="110">
        <f t="shared" si="0"/>
        <v>-2.4900000000000091</v>
      </c>
    </row>
    <row r="10" spans="1:9" x14ac:dyDescent="0.2">
      <c r="B10" s="48" t="s">
        <v>3</v>
      </c>
      <c r="C10" s="30" t="s">
        <v>16</v>
      </c>
      <c r="D10" s="55"/>
      <c r="E10" s="52">
        <v>1037.57</v>
      </c>
      <c r="F10" s="99">
        <v>1040</v>
      </c>
      <c r="G10" s="110">
        <f t="shared" si="0"/>
        <v>-2.4300000000000637</v>
      </c>
    </row>
    <row r="11" spans="1:9" x14ac:dyDescent="0.2">
      <c r="B11" s="15" t="s">
        <v>43</v>
      </c>
      <c r="C11" s="19" t="s">
        <v>14</v>
      </c>
      <c r="D11" s="56"/>
      <c r="E11" s="53">
        <v>977.3</v>
      </c>
      <c r="F11" s="99">
        <v>980</v>
      </c>
      <c r="G11" s="110">
        <f t="shared" si="0"/>
        <v>-2.7000000000000455</v>
      </c>
    </row>
    <row r="12" spans="1:9" x14ac:dyDescent="0.2">
      <c r="B12" s="80" t="s">
        <v>34</v>
      </c>
      <c r="C12" s="78" t="s">
        <v>35</v>
      </c>
      <c r="D12" s="73"/>
      <c r="E12" s="74">
        <v>1098.9000000000001</v>
      </c>
      <c r="F12" s="92">
        <v>1100</v>
      </c>
      <c r="G12" s="110">
        <f t="shared" si="0"/>
        <v>-1.0999999999999091</v>
      </c>
    </row>
    <row r="13" spans="1:9" ht="13.5" thickBot="1" x14ac:dyDescent="0.25">
      <c r="B13" s="23" t="s">
        <v>37</v>
      </c>
      <c r="C13" s="75" t="s">
        <v>42</v>
      </c>
      <c r="D13" s="67"/>
      <c r="E13" s="39">
        <v>792</v>
      </c>
      <c r="F13" s="92">
        <v>800</v>
      </c>
      <c r="G13" s="110">
        <f t="shared" si="0"/>
        <v>-8</v>
      </c>
    </row>
    <row r="14" spans="1:9" s="4" customFormat="1" ht="13.5" thickBot="1" x14ac:dyDescent="0.25">
      <c r="B14" s="62"/>
      <c r="C14" s="63"/>
      <c r="D14" s="64"/>
      <c r="E14" s="65">
        <f>SUM(E7:E13)</f>
        <v>7599.82</v>
      </c>
      <c r="F14" s="93">
        <f>SUM(F7:F13)</f>
        <v>7377</v>
      </c>
      <c r="G14" s="103"/>
    </row>
    <row r="15" spans="1:9" x14ac:dyDescent="0.2">
      <c r="B15" s="21" t="s">
        <v>41</v>
      </c>
      <c r="C15" s="24" t="s">
        <v>5</v>
      </c>
      <c r="D15" s="24"/>
      <c r="E15" s="41">
        <v>1125</v>
      </c>
      <c r="G15" s="104"/>
    </row>
    <row r="16" spans="1:9" ht="13.5" thickBot="1" x14ac:dyDescent="0.25">
      <c r="B16" s="23" t="s">
        <v>20</v>
      </c>
      <c r="C16" s="37" t="s">
        <v>21</v>
      </c>
      <c r="D16" s="37"/>
      <c r="E16" s="39">
        <v>1050</v>
      </c>
      <c r="G16" s="104"/>
    </row>
    <row r="17" spans="1:10" ht="13.5" thickBot="1" x14ac:dyDescent="0.25">
      <c r="B17" s="11"/>
      <c r="C17" s="38" t="s">
        <v>0</v>
      </c>
      <c r="D17" s="38"/>
      <c r="E17" s="40">
        <f>SUM(E14:E16)</f>
        <v>9774.82</v>
      </c>
      <c r="G17" s="104"/>
    </row>
    <row r="18" spans="1:10" ht="12.75" customHeight="1" x14ac:dyDescent="0.2">
      <c r="B18" s="11"/>
      <c r="C18" s="13"/>
      <c r="D18" s="13"/>
      <c r="E18" s="14"/>
      <c r="F18" s="89"/>
      <c r="G18" s="105"/>
      <c r="H18" s="14"/>
      <c r="I18" s="14"/>
    </row>
    <row r="19" spans="1:10" s="32" customFormat="1" ht="6.75" customHeight="1" x14ac:dyDescent="0.2">
      <c r="B19" s="33"/>
      <c r="C19" s="34"/>
      <c r="D19" s="34"/>
      <c r="E19" s="35"/>
      <c r="F19" s="88"/>
      <c r="G19" s="106"/>
      <c r="H19" s="35"/>
      <c r="I19" s="35"/>
    </row>
    <row r="20" spans="1:10" ht="19.5" customHeight="1" x14ac:dyDescent="0.2">
      <c r="A20" s="50"/>
      <c r="B20" s="28" t="s">
        <v>30</v>
      </c>
      <c r="C20" s="51" t="s">
        <v>58</v>
      </c>
      <c r="D20" s="44"/>
      <c r="E20" s="14"/>
      <c r="F20" s="89"/>
      <c r="G20" s="105"/>
      <c r="H20" s="14"/>
      <c r="I20" s="14"/>
    </row>
    <row r="21" spans="1:10" ht="19.5" customHeight="1" x14ac:dyDescent="0.2">
      <c r="B21" s="28" t="s">
        <v>32</v>
      </c>
      <c r="C21" s="175">
        <v>42837</v>
      </c>
      <c r="D21" s="175"/>
      <c r="E21" s="14"/>
      <c r="F21" s="89"/>
      <c r="G21" s="105"/>
      <c r="H21" s="14"/>
      <c r="I21" s="14"/>
    </row>
    <row r="22" spans="1:10" ht="4.5" customHeight="1" x14ac:dyDescent="0.45">
      <c r="B22" s="2"/>
      <c r="C22" s="20"/>
      <c r="D22" s="20"/>
      <c r="E22" s="174"/>
      <c r="F22" s="174"/>
      <c r="G22" s="107"/>
      <c r="H22" s="4"/>
      <c r="I22" s="4"/>
    </row>
    <row r="23" spans="1:10" s="6" customFormat="1" ht="13.5" thickBot="1" x14ac:dyDescent="0.25">
      <c r="B23" s="29" t="s">
        <v>31</v>
      </c>
      <c r="C23" s="59" t="s">
        <v>1</v>
      </c>
      <c r="D23" s="59"/>
      <c r="E23" s="31" t="s">
        <v>62</v>
      </c>
      <c r="F23" s="90"/>
      <c r="G23" s="108"/>
    </row>
    <row r="24" spans="1:10" x14ac:dyDescent="0.2">
      <c r="B24" s="22" t="s">
        <v>36</v>
      </c>
      <c r="C24" s="26" t="s">
        <v>17</v>
      </c>
      <c r="D24" s="54"/>
      <c r="E24" s="52">
        <v>1521.16</v>
      </c>
      <c r="F24" s="102">
        <f t="shared" ref="F24:F30" si="1">E7-F7</f>
        <v>239.09999999999991</v>
      </c>
      <c r="G24" s="114">
        <f>E24+F24</f>
        <v>1760.26</v>
      </c>
    </row>
    <row r="25" spans="1:10" x14ac:dyDescent="0.2">
      <c r="B25" s="48" t="s">
        <v>40</v>
      </c>
      <c r="C25" s="30" t="s">
        <v>15</v>
      </c>
      <c r="D25" s="55"/>
      <c r="E25" s="52">
        <v>1242.44</v>
      </c>
      <c r="F25" s="102">
        <f t="shared" si="1"/>
        <v>0.44000000000005457</v>
      </c>
      <c r="G25" s="114">
        <f t="shared" ref="G25:G30" si="2">E25+F25</f>
        <v>1242.8800000000001</v>
      </c>
    </row>
    <row r="26" spans="1:10" x14ac:dyDescent="0.2">
      <c r="B26" s="48" t="s">
        <v>37</v>
      </c>
      <c r="C26" s="30" t="s">
        <v>33</v>
      </c>
      <c r="D26" s="55"/>
      <c r="E26" s="52">
        <v>944.17</v>
      </c>
      <c r="F26" s="102">
        <f t="shared" si="1"/>
        <v>-2.4900000000000091</v>
      </c>
      <c r="G26" s="114">
        <f t="shared" si="2"/>
        <v>941.68</v>
      </c>
    </row>
    <row r="27" spans="1:10" x14ac:dyDescent="0.2">
      <c r="B27" s="48" t="s">
        <v>3</v>
      </c>
      <c r="C27" s="30" t="s">
        <v>16</v>
      </c>
      <c r="D27" s="55"/>
      <c r="E27" s="52">
        <v>1037.58</v>
      </c>
      <c r="F27" s="102">
        <f t="shared" si="1"/>
        <v>-2.4300000000000637</v>
      </c>
      <c r="G27" s="114">
        <f t="shared" si="2"/>
        <v>1035.1499999999999</v>
      </c>
      <c r="H27" s="113" t="s">
        <v>63</v>
      </c>
      <c r="J27" s="60">
        <f>1040.01-G27</f>
        <v>4.8600000000001273</v>
      </c>
    </row>
    <row r="28" spans="1:10" x14ac:dyDescent="0.2">
      <c r="B28" s="15" t="s">
        <v>43</v>
      </c>
      <c r="C28" s="19" t="s">
        <v>14</v>
      </c>
      <c r="D28" s="56"/>
      <c r="E28" s="53">
        <v>977.31</v>
      </c>
      <c r="F28" s="102">
        <f t="shared" si="1"/>
        <v>-2.7000000000000455</v>
      </c>
      <c r="G28" s="114">
        <f t="shared" si="2"/>
        <v>974.6099999999999</v>
      </c>
    </row>
    <row r="29" spans="1:10" x14ac:dyDescent="0.2">
      <c r="B29" s="80" t="s">
        <v>34</v>
      </c>
      <c r="C29" s="78" t="s">
        <v>35</v>
      </c>
      <c r="D29" s="73"/>
      <c r="E29" s="74">
        <v>1098.9000000000001</v>
      </c>
      <c r="F29" s="102">
        <f t="shared" si="1"/>
        <v>-1.0999999999999091</v>
      </c>
      <c r="G29" s="114">
        <f t="shared" si="2"/>
        <v>1097.8000000000002</v>
      </c>
    </row>
    <row r="30" spans="1:10" ht="13.5" thickBot="1" x14ac:dyDescent="0.25">
      <c r="B30" s="23" t="s">
        <v>37</v>
      </c>
      <c r="C30" s="75" t="s">
        <v>42</v>
      </c>
      <c r="D30" s="67"/>
      <c r="E30" s="39">
        <v>792</v>
      </c>
      <c r="F30" s="102">
        <f t="shared" si="1"/>
        <v>-8</v>
      </c>
      <c r="G30" s="112">
        <f t="shared" si="2"/>
        <v>784</v>
      </c>
    </row>
    <row r="31" spans="1:10" s="4" customFormat="1" ht="13.5" thickBot="1" x14ac:dyDescent="0.25">
      <c r="B31" s="62"/>
      <c r="C31" s="63"/>
      <c r="D31" s="64"/>
      <c r="E31" s="65">
        <f>SUM(E24:E30)</f>
        <v>7613.5599999999995</v>
      </c>
      <c r="F31" s="93"/>
      <c r="G31" s="111">
        <f>SUM(G24:G30)</f>
        <v>7836.38</v>
      </c>
    </row>
    <row r="32" spans="1:10" x14ac:dyDescent="0.2">
      <c r="B32" s="21" t="s">
        <v>41</v>
      </c>
      <c r="C32" s="24" t="s">
        <v>5</v>
      </c>
      <c r="D32" s="24"/>
      <c r="E32" s="41">
        <v>1125</v>
      </c>
      <c r="G32" s="104"/>
    </row>
    <row r="33" spans="1:9" ht="13.5" thickBot="1" x14ac:dyDescent="0.25">
      <c r="B33" s="23" t="s">
        <v>20</v>
      </c>
      <c r="C33" s="37" t="s">
        <v>21</v>
      </c>
      <c r="D33" s="37"/>
      <c r="E33" s="39">
        <v>1050</v>
      </c>
      <c r="G33" s="109"/>
    </row>
    <row r="34" spans="1:9" ht="13.5" thickBot="1" x14ac:dyDescent="0.25">
      <c r="B34" s="11"/>
      <c r="C34" s="38" t="s">
        <v>0</v>
      </c>
      <c r="D34" s="38"/>
      <c r="E34" s="40">
        <f>SUM(E31:E33)</f>
        <v>9788.56</v>
      </c>
      <c r="G34" s="111">
        <f>E33+E32+G31</f>
        <v>10011.380000000001</v>
      </c>
    </row>
    <row r="35" spans="1:9" ht="12.75" customHeight="1" x14ac:dyDescent="0.2">
      <c r="B35" s="11"/>
      <c r="C35" s="13"/>
      <c r="D35" s="13"/>
      <c r="E35" s="14"/>
      <c r="F35" s="89"/>
      <c r="G35" s="14"/>
      <c r="H35" s="14"/>
      <c r="I35" s="14"/>
    </row>
    <row r="36" spans="1:9" s="32" customFormat="1" ht="6.75" customHeight="1" x14ac:dyDescent="0.2">
      <c r="B36" s="33"/>
      <c r="C36" s="34"/>
      <c r="D36" s="34"/>
      <c r="E36" s="35"/>
      <c r="F36" s="88"/>
      <c r="G36" s="35"/>
      <c r="H36" s="35"/>
      <c r="I36" s="35"/>
    </row>
    <row r="37" spans="1:9" ht="19.5" customHeight="1" x14ac:dyDescent="0.2">
      <c r="A37" s="50"/>
      <c r="B37" s="28" t="s">
        <v>30</v>
      </c>
      <c r="C37" s="51" t="s">
        <v>59</v>
      </c>
      <c r="D37" s="44"/>
      <c r="E37" s="14"/>
      <c r="F37" s="89"/>
      <c r="G37" s="14"/>
      <c r="H37" s="14"/>
      <c r="I37" s="14"/>
    </row>
    <row r="38" spans="1:9" ht="19.5" customHeight="1" x14ac:dyDescent="0.2">
      <c r="B38" s="28" t="s">
        <v>32</v>
      </c>
      <c r="C38" s="175">
        <v>42844</v>
      </c>
      <c r="D38" s="175"/>
      <c r="E38" s="14"/>
      <c r="F38" s="89"/>
      <c r="G38" s="14"/>
      <c r="H38" s="14"/>
      <c r="I38" s="14"/>
    </row>
    <row r="39" spans="1:9" ht="4.5" customHeight="1" x14ac:dyDescent="0.45">
      <c r="B39" s="2"/>
      <c r="C39" s="20"/>
      <c r="D39" s="20"/>
      <c r="E39" s="174"/>
      <c r="F39" s="174"/>
      <c r="G39" s="3"/>
      <c r="H39" s="4"/>
      <c r="I39" s="4"/>
    </row>
    <row r="40" spans="1:9" s="6" customFormat="1" ht="13.5" thickBot="1" x14ac:dyDescent="0.25">
      <c r="B40" s="29" t="s">
        <v>31</v>
      </c>
      <c r="C40" s="59" t="s">
        <v>1</v>
      </c>
      <c r="D40" s="59"/>
      <c r="E40" s="31" t="s">
        <v>2</v>
      </c>
      <c r="F40" s="90"/>
    </row>
    <row r="41" spans="1:9" x14ac:dyDescent="0.2">
      <c r="B41" s="22" t="s">
        <v>36</v>
      </c>
      <c r="C41" s="26" t="s">
        <v>17</v>
      </c>
      <c r="D41" s="54"/>
      <c r="E41" s="52">
        <v>1510.53</v>
      </c>
      <c r="G41" s="70"/>
    </row>
    <row r="42" spans="1:9" x14ac:dyDescent="0.2">
      <c r="B42" s="48" t="s">
        <v>40</v>
      </c>
      <c r="C42" s="30" t="s">
        <v>15</v>
      </c>
      <c r="D42" s="55"/>
      <c r="E42" s="52">
        <v>1242.44</v>
      </c>
      <c r="F42" s="91"/>
      <c r="G42" s="70"/>
    </row>
    <row r="43" spans="1:9" x14ac:dyDescent="0.2">
      <c r="B43" s="48" t="s">
        <v>37</v>
      </c>
      <c r="C43" s="30" t="s">
        <v>33</v>
      </c>
      <c r="D43" s="55"/>
      <c r="E43" s="52">
        <v>702.51</v>
      </c>
      <c r="F43" s="91"/>
    </row>
    <row r="44" spans="1:9" x14ac:dyDescent="0.2">
      <c r="B44" s="48" t="s">
        <v>3</v>
      </c>
      <c r="C44" s="30" t="s">
        <v>16</v>
      </c>
      <c r="D44" s="55"/>
      <c r="E44" s="52">
        <f>1037.57-J27</f>
        <v>1032.7099999999998</v>
      </c>
      <c r="F44" s="94">
        <f>-J27</f>
        <v>-4.8600000000001273</v>
      </c>
    </row>
    <row r="45" spans="1:9" x14ac:dyDescent="0.2">
      <c r="B45" s="15" t="s">
        <v>43</v>
      </c>
      <c r="C45" s="19" t="s">
        <v>14</v>
      </c>
      <c r="D45" s="56"/>
      <c r="E45" s="53">
        <v>977.3</v>
      </c>
    </row>
    <row r="46" spans="1:9" x14ac:dyDescent="0.2">
      <c r="B46" s="80" t="s">
        <v>34</v>
      </c>
      <c r="C46" s="78" t="s">
        <v>35</v>
      </c>
      <c r="D46" s="73"/>
      <c r="E46" s="74">
        <v>1098.9000000000001</v>
      </c>
      <c r="F46" s="92"/>
    </row>
    <row r="47" spans="1:9" ht="13.5" thickBot="1" x14ac:dyDescent="0.25">
      <c r="B47" s="23" t="s">
        <v>37</v>
      </c>
      <c r="C47" s="75" t="s">
        <v>42</v>
      </c>
      <c r="D47" s="67"/>
      <c r="E47" s="39">
        <v>792</v>
      </c>
      <c r="F47" s="92"/>
    </row>
    <row r="48" spans="1:9" s="4" customFormat="1" ht="13.5" thickBot="1" x14ac:dyDescent="0.25">
      <c r="B48" s="62"/>
      <c r="C48" s="63"/>
      <c r="D48" s="64"/>
      <c r="E48" s="65">
        <f>SUM(E41:E47)</f>
        <v>7356.3900000000012</v>
      </c>
      <c r="F48" s="93"/>
    </row>
    <row r="49" spans="1:9" x14ac:dyDescent="0.2">
      <c r="B49" s="21" t="s">
        <v>41</v>
      </c>
      <c r="C49" s="24" t="s">
        <v>5</v>
      </c>
      <c r="D49" s="24"/>
      <c r="E49" s="41">
        <v>1125</v>
      </c>
    </row>
    <row r="50" spans="1:9" ht="13.5" thickBot="1" x14ac:dyDescent="0.25">
      <c r="B50" s="23" t="s">
        <v>20</v>
      </c>
      <c r="C50" s="37" t="s">
        <v>21</v>
      </c>
      <c r="D50" s="37"/>
      <c r="E50" s="39">
        <v>1050</v>
      </c>
    </row>
    <row r="51" spans="1:9" ht="13.5" thickBot="1" x14ac:dyDescent="0.25">
      <c r="B51" s="11"/>
      <c r="C51" s="38" t="s">
        <v>0</v>
      </c>
      <c r="D51" s="38"/>
      <c r="E51" s="40">
        <f>SUM(E48:E50)</f>
        <v>9531.3900000000012</v>
      </c>
    </row>
    <row r="52" spans="1:9" x14ac:dyDescent="0.2">
      <c r="B52" s="11"/>
      <c r="C52" s="38"/>
      <c r="D52" s="38"/>
      <c r="E52" s="86"/>
    </row>
    <row r="53" spans="1:9" s="32" customFormat="1" ht="6.75" customHeight="1" x14ac:dyDescent="0.2">
      <c r="B53" s="33"/>
      <c r="C53" s="34"/>
      <c r="D53" s="34"/>
      <c r="E53" s="35"/>
      <c r="F53" s="88"/>
      <c r="G53" s="35"/>
      <c r="H53" s="35"/>
      <c r="I53" s="35"/>
    </row>
    <row r="54" spans="1:9" ht="19.5" customHeight="1" x14ac:dyDescent="0.2">
      <c r="A54" s="50"/>
      <c r="B54" s="28" t="s">
        <v>30</v>
      </c>
      <c r="C54" s="51" t="s">
        <v>60</v>
      </c>
      <c r="D54" s="44"/>
      <c r="E54" s="14"/>
      <c r="F54" s="89"/>
      <c r="G54" s="14"/>
      <c r="H54" s="14"/>
      <c r="I54" s="14"/>
    </row>
    <row r="55" spans="1:9" ht="19.5" customHeight="1" x14ac:dyDescent="0.2">
      <c r="B55" s="28" t="s">
        <v>32</v>
      </c>
      <c r="C55" s="175">
        <v>42851</v>
      </c>
      <c r="D55" s="175"/>
      <c r="E55" s="14"/>
      <c r="F55" s="89"/>
      <c r="G55" s="14"/>
      <c r="H55" s="14"/>
      <c r="I55" s="14"/>
    </row>
    <row r="56" spans="1:9" ht="4.5" customHeight="1" x14ac:dyDescent="0.45">
      <c r="B56" s="2"/>
      <c r="C56" s="20"/>
      <c r="D56" s="20"/>
      <c r="E56" s="174"/>
      <c r="F56" s="174"/>
      <c r="G56" s="3"/>
      <c r="H56" s="4"/>
      <c r="I56" s="4"/>
    </row>
    <row r="57" spans="1:9" s="6" customFormat="1" ht="13.5" thickBot="1" x14ac:dyDescent="0.25">
      <c r="B57" s="29" t="s">
        <v>31</v>
      </c>
      <c r="C57" s="59" t="s">
        <v>1</v>
      </c>
      <c r="D57" s="59"/>
      <c r="E57" s="31" t="s">
        <v>2</v>
      </c>
      <c r="F57" s="90"/>
    </row>
    <row r="58" spans="1:9" x14ac:dyDescent="0.2">
      <c r="B58" s="22" t="s">
        <v>36</v>
      </c>
      <c r="C58" s="26" t="s">
        <v>17</v>
      </c>
      <c r="D58" s="54"/>
      <c r="E58" s="52">
        <v>1510.53</v>
      </c>
      <c r="F58" s="69"/>
      <c r="G58" s="71"/>
    </row>
    <row r="59" spans="1:9" x14ac:dyDescent="0.2">
      <c r="B59" s="48" t="s">
        <v>40</v>
      </c>
      <c r="C59" s="30" t="s">
        <v>15</v>
      </c>
      <c r="D59" s="55"/>
      <c r="E59" s="52">
        <v>1593.26</v>
      </c>
      <c r="F59" s="91"/>
      <c r="G59" s="71"/>
    </row>
    <row r="60" spans="1:9" x14ac:dyDescent="0.2">
      <c r="B60" s="48" t="s">
        <v>37</v>
      </c>
      <c r="C60" s="30" t="s">
        <v>33</v>
      </c>
      <c r="D60" s="55"/>
      <c r="E60" s="52">
        <v>702.52</v>
      </c>
    </row>
    <row r="61" spans="1:9" x14ac:dyDescent="0.2">
      <c r="B61" s="15" t="s">
        <v>3</v>
      </c>
      <c r="C61" s="19" t="s">
        <v>16</v>
      </c>
      <c r="D61" s="56"/>
      <c r="E61" s="52">
        <v>1037.58</v>
      </c>
      <c r="F61" s="69"/>
    </row>
    <row r="62" spans="1:9" x14ac:dyDescent="0.2">
      <c r="B62" s="15" t="s">
        <v>43</v>
      </c>
      <c r="C62" s="19" t="s">
        <v>14</v>
      </c>
      <c r="D62" s="56"/>
      <c r="E62" s="53">
        <v>977.3</v>
      </c>
    </row>
    <row r="63" spans="1:9" x14ac:dyDescent="0.2">
      <c r="B63" s="80" t="s">
        <v>34</v>
      </c>
      <c r="C63" s="78" t="s">
        <v>35</v>
      </c>
      <c r="D63" s="73"/>
      <c r="E63" s="74">
        <v>1098.9000000000001</v>
      </c>
      <c r="F63" s="92"/>
    </row>
    <row r="64" spans="1:9" ht="13.5" thickBot="1" x14ac:dyDescent="0.25">
      <c r="B64" s="23" t="s">
        <v>37</v>
      </c>
      <c r="C64" s="75" t="s">
        <v>42</v>
      </c>
      <c r="D64" s="67"/>
      <c r="E64" s="39">
        <v>792</v>
      </c>
      <c r="F64" s="92"/>
    </row>
    <row r="65" spans="1:9" s="4" customFormat="1" ht="13.5" thickBot="1" x14ac:dyDescent="0.25">
      <c r="B65" s="62"/>
      <c r="C65" s="63"/>
      <c r="D65" s="64"/>
      <c r="E65" s="65">
        <f>SUM(E58:E64)</f>
        <v>7712.09</v>
      </c>
      <c r="F65" s="93"/>
    </row>
    <row r="66" spans="1:9" x14ac:dyDescent="0.2">
      <c r="B66" s="21" t="s">
        <v>41</v>
      </c>
      <c r="C66" s="24" t="s">
        <v>5</v>
      </c>
      <c r="D66" s="24"/>
      <c r="E66" s="41">
        <v>1125</v>
      </c>
    </row>
    <row r="67" spans="1:9" ht="13.5" thickBot="1" x14ac:dyDescent="0.25">
      <c r="B67" s="23" t="s">
        <v>20</v>
      </c>
      <c r="C67" s="37" t="s">
        <v>21</v>
      </c>
      <c r="D67" s="37"/>
      <c r="E67" s="39">
        <v>1050</v>
      </c>
    </row>
    <row r="68" spans="1:9" ht="13.5" thickBot="1" x14ac:dyDescent="0.25">
      <c r="B68" s="11"/>
      <c r="C68" s="38" t="s">
        <v>0</v>
      </c>
      <c r="D68" s="38"/>
      <c r="E68" s="40">
        <f>SUM(E65:E67)</f>
        <v>9887.09</v>
      </c>
    </row>
    <row r="69" spans="1:9" ht="12.75" customHeight="1" x14ac:dyDescent="0.2">
      <c r="B69" s="11"/>
      <c r="C69" s="13"/>
      <c r="D69" s="13"/>
      <c r="E69" s="14"/>
      <c r="F69" s="89"/>
      <c r="G69" s="14"/>
      <c r="H69" s="14"/>
      <c r="I69" s="14"/>
    </row>
    <row r="70" spans="1:9" s="7" customFormat="1" ht="13.15" customHeight="1" x14ac:dyDescent="0.2">
      <c r="A70" s="16" t="s">
        <v>6</v>
      </c>
      <c r="B70" s="17" t="s">
        <v>7</v>
      </c>
      <c r="C70" s="17"/>
      <c r="D70" s="42">
        <v>9000</v>
      </c>
      <c r="E70" s="57"/>
      <c r="F70" s="95" t="s">
        <v>12</v>
      </c>
      <c r="G70" s="17" t="s">
        <v>13</v>
      </c>
      <c r="H70" s="42">
        <v>5000</v>
      </c>
      <c r="I70" s="68"/>
    </row>
    <row r="71" spans="1:9" s="7" customFormat="1" ht="13.15" customHeight="1" x14ac:dyDescent="0.2">
      <c r="A71" s="16" t="s">
        <v>9</v>
      </c>
      <c r="B71" s="17" t="s">
        <v>10</v>
      </c>
      <c r="C71" s="17"/>
      <c r="D71" s="42">
        <v>311.83999999999997</v>
      </c>
      <c r="E71" s="57"/>
      <c r="F71" s="95" t="s">
        <v>8</v>
      </c>
      <c r="G71" s="17" t="s">
        <v>23</v>
      </c>
      <c r="H71" s="42">
        <v>1020</v>
      </c>
      <c r="I71" s="68"/>
    </row>
    <row r="72" spans="1:9" s="7" customFormat="1" ht="13.15" customHeight="1" x14ac:dyDescent="0.2">
      <c r="A72" s="16" t="s">
        <v>38</v>
      </c>
      <c r="B72" s="17" t="s">
        <v>39</v>
      </c>
      <c r="C72" s="17"/>
      <c r="D72" s="42">
        <v>472.63</v>
      </c>
      <c r="E72" s="57"/>
      <c r="F72" s="95" t="s">
        <v>26</v>
      </c>
      <c r="G72" s="17" t="s">
        <v>28</v>
      </c>
      <c r="H72" s="42">
        <v>500</v>
      </c>
      <c r="I72" s="68"/>
    </row>
    <row r="73" spans="1:9" s="7" customFormat="1" ht="13.15" customHeight="1" x14ac:dyDescent="0.2">
      <c r="A73" s="16" t="s">
        <v>11</v>
      </c>
      <c r="B73" s="17" t="s">
        <v>47</v>
      </c>
      <c r="C73" s="42"/>
      <c r="D73" s="42">
        <v>5000</v>
      </c>
      <c r="E73" s="57"/>
      <c r="F73" s="95" t="s">
        <v>27</v>
      </c>
      <c r="G73" s="17" t="s">
        <v>29</v>
      </c>
      <c r="H73" s="42">
        <v>500</v>
      </c>
      <c r="I73" s="68"/>
    </row>
    <row r="74" spans="1:9" s="7" customFormat="1" ht="13.15" customHeight="1" x14ac:dyDescent="0.2">
      <c r="A74" s="16" t="s">
        <v>11</v>
      </c>
      <c r="B74" s="17" t="s">
        <v>48</v>
      </c>
      <c r="C74" s="42"/>
      <c r="D74" s="42">
        <v>4000</v>
      </c>
      <c r="E74" s="57"/>
      <c r="F74" s="95" t="s">
        <v>9</v>
      </c>
      <c r="G74" s="17" t="s">
        <v>18</v>
      </c>
      <c r="H74" s="42">
        <v>12000</v>
      </c>
      <c r="I74" s="68"/>
    </row>
    <row r="75" spans="1:9" s="7" customFormat="1" ht="13.15" customHeight="1" thickBot="1" x14ac:dyDescent="0.25">
      <c r="A75" s="16" t="s">
        <v>11</v>
      </c>
      <c r="B75" s="17" t="s">
        <v>49</v>
      </c>
      <c r="C75" s="42"/>
      <c r="D75" s="42">
        <v>1126.4100000000001</v>
      </c>
      <c r="E75" s="57"/>
      <c r="F75" s="96" t="s">
        <v>22</v>
      </c>
      <c r="G75" s="17" t="s">
        <v>19</v>
      </c>
      <c r="H75" s="43">
        <v>11000</v>
      </c>
      <c r="I75" s="68"/>
    </row>
    <row r="76" spans="1:9" s="7" customFormat="1" ht="13.15" customHeight="1" thickTop="1" thickBot="1" x14ac:dyDescent="0.25">
      <c r="A76" s="16" t="s">
        <v>46</v>
      </c>
      <c r="B76" s="17" t="s">
        <v>44</v>
      </c>
      <c r="C76" s="42"/>
      <c r="D76" s="42">
        <v>3970.94</v>
      </c>
      <c r="E76" s="42"/>
      <c r="F76" s="97"/>
      <c r="G76" s="17"/>
      <c r="H76" s="49">
        <f>SUM(H70:H75)+SUM(D70:D77)</f>
        <v>53901.82</v>
      </c>
      <c r="I76" s="68"/>
    </row>
    <row r="77" spans="1:9" s="7" customFormat="1" ht="13.15" customHeight="1" thickBot="1" x14ac:dyDescent="0.25">
      <c r="A77" s="16"/>
      <c r="B77" s="17"/>
      <c r="C77" s="42"/>
      <c r="D77" s="42"/>
      <c r="E77" s="42"/>
      <c r="F77" s="97"/>
      <c r="G77" s="45" t="s">
        <v>4</v>
      </c>
      <c r="H77" s="46">
        <f>E68+H76</f>
        <v>63788.91</v>
      </c>
      <c r="I77" s="49"/>
    </row>
    <row r="78" spans="1:9" s="7" customFormat="1" ht="13.15" customHeight="1" x14ac:dyDescent="0.2">
      <c r="B78" s="16"/>
      <c r="C78" s="17"/>
      <c r="D78" s="9"/>
      <c r="E78" s="42"/>
      <c r="F78" s="98"/>
      <c r="G78" s="9"/>
      <c r="H78" s="9"/>
      <c r="I78" s="49"/>
    </row>
    <row r="79" spans="1:9" s="7" customFormat="1" ht="13.15" customHeight="1" x14ac:dyDescent="0.2">
      <c r="B79" s="16"/>
      <c r="C79" s="17"/>
      <c r="D79" s="8"/>
      <c r="E79" s="9"/>
      <c r="F79" s="98"/>
      <c r="G79" s="9"/>
      <c r="H79" s="9"/>
      <c r="I79" s="49"/>
    </row>
    <row r="80" spans="1:9" s="7" customFormat="1" ht="13.15" customHeight="1" x14ac:dyDescent="0.2">
      <c r="A80" s="9"/>
      <c r="B80" s="10"/>
      <c r="C80" s="9"/>
      <c r="D80" s="8"/>
      <c r="E80" s="9"/>
      <c r="F80" s="98"/>
      <c r="G80" s="9"/>
      <c r="H80" s="9"/>
      <c r="I80" s="49"/>
    </row>
    <row r="81" spans="1:9" s="7" customFormat="1" ht="13.15" customHeight="1" x14ac:dyDescent="0.2">
      <c r="A81" s="9"/>
      <c r="B81" s="10"/>
      <c r="C81" s="8"/>
      <c r="D81" s="8"/>
      <c r="E81" s="9"/>
      <c r="F81" s="98"/>
      <c r="G81" s="9"/>
      <c r="H81" s="9"/>
      <c r="I81" s="49"/>
    </row>
    <row r="82" spans="1:9" s="7" customFormat="1" ht="13.15" customHeight="1" x14ac:dyDescent="0.2">
      <c r="A82" s="9"/>
      <c r="B82" s="10"/>
      <c r="C82" s="8"/>
      <c r="D82" s="8"/>
      <c r="E82" s="9"/>
      <c r="F82" s="98"/>
      <c r="G82" s="9"/>
      <c r="H82" s="9"/>
      <c r="I82" s="49"/>
    </row>
    <row r="83" spans="1:9" s="7" customFormat="1" ht="13.15" customHeight="1" x14ac:dyDescent="0.2">
      <c r="A83" s="9"/>
      <c r="B83" s="10"/>
      <c r="C83" s="8"/>
      <c r="D83" s="8"/>
      <c r="E83" s="9"/>
      <c r="F83" s="98"/>
      <c r="G83" s="9"/>
      <c r="H83" s="9"/>
      <c r="I83" s="49"/>
    </row>
    <row r="84" spans="1:9" s="9" customFormat="1" ht="12" x14ac:dyDescent="0.2">
      <c r="B84" s="10"/>
      <c r="C84" s="8"/>
      <c r="F84" s="98"/>
    </row>
    <row r="85" spans="1:9" s="9" customFormat="1" ht="12" x14ac:dyDescent="0.2">
      <c r="B85" s="10"/>
      <c r="C85" s="8"/>
      <c r="F85" s="98"/>
    </row>
    <row r="86" spans="1:9" s="9" customFormat="1" ht="12" x14ac:dyDescent="0.2">
      <c r="B86" s="10"/>
      <c r="C86" s="8"/>
      <c r="F86" s="98"/>
    </row>
    <row r="87" spans="1:9" s="9" customFormat="1" ht="12" x14ac:dyDescent="0.2">
      <c r="B87" s="10"/>
      <c r="F87" s="98"/>
    </row>
    <row r="88" spans="1:9" s="9" customFormat="1" ht="12" x14ac:dyDescent="0.2">
      <c r="B88" s="10"/>
      <c r="F88" s="98"/>
    </row>
    <row r="89" spans="1:9" s="9" customFormat="1" ht="12" x14ac:dyDescent="0.2">
      <c r="B89" s="10"/>
      <c r="F89" s="98"/>
    </row>
    <row r="90" spans="1:9" s="9" customFormat="1" x14ac:dyDescent="0.2">
      <c r="B90" s="10"/>
      <c r="D90" s="5"/>
      <c r="F90" s="98"/>
    </row>
    <row r="91" spans="1:9" s="9" customFormat="1" x14ac:dyDescent="0.2">
      <c r="B91" s="10"/>
      <c r="D91" s="5"/>
      <c r="F91" s="60"/>
      <c r="G91" s="5"/>
      <c r="H91" s="5"/>
    </row>
    <row r="92" spans="1:9" s="9" customFormat="1" x14ac:dyDescent="0.2">
      <c r="B92" s="10"/>
      <c r="D92" s="5"/>
      <c r="E92" s="5"/>
      <c r="F92" s="60"/>
      <c r="G92" s="5"/>
      <c r="H92" s="5"/>
    </row>
    <row r="93" spans="1:9" s="9" customFormat="1" x14ac:dyDescent="0.2">
      <c r="B93" s="12"/>
      <c r="C93" s="5"/>
      <c r="D93" s="5"/>
      <c r="E93" s="5"/>
      <c r="F93" s="60"/>
      <c r="G93" s="5"/>
      <c r="H93" s="5"/>
    </row>
    <row r="94" spans="1:9" s="9" customFormat="1" x14ac:dyDescent="0.2">
      <c r="B94" s="12"/>
      <c r="C94" s="5"/>
      <c r="D94" s="5"/>
      <c r="E94" s="5"/>
      <c r="F94" s="60"/>
      <c r="G94" s="5"/>
      <c r="H94" s="5"/>
    </row>
    <row r="95" spans="1:9" s="9" customFormat="1" x14ac:dyDescent="0.2">
      <c r="B95" s="12"/>
      <c r="C95" s="5"/>
      <c r="D95" s="5"/>
      <c r="E95" s="5"/>
      <c r="F95" s="60"/>
      <c r="G95" s="5"/>
      <c r="H95" s="5"/>
    </row>
    <row r="96" spans="1:9" s="9" customFormat="1" x14ac:dyDescent="0.2">
      <c r="B96" s="12"/>
      <c r="C96" s="5"/>
      <c r="D96" s="5"/>
      <c r="E96" s="5"/>
      <c r="F96" s="60"/>
      <c r="G96" s="5"/>
      <c r="H96" s="5"/>
    </row>
    <row r="97" spans="1:9" s="9" customFormat="1" x14ac:dyDescent="0.2">
      <c r="A97" s="5"/>
      <c r="B97" s="12"/>
      <c r="C97" s="5"/>
      <c r="D97" s="5"/>
      <c r="E97" s="5"/>
      <c r="F97" s="60"/>
      <c r="G97" s="5"/>
      <c r="H97" s="5"/>
      <c r="I97" s="5"/>
    </row>
    <row r="98" spans="1:9" s="9" customFormat="1" x14ac:dyDescent="0.2">
      <c r="A98" s="5"/>
      <c r="B98" s="12"/>
      <c r="C98" s="5"/>
      <c r="D98" s="5"/>
      <c r="E98" s="5"/>
      <c r="F98" s="60"/>
      <c r="G98" s="5"/>
      <c r="H98" s="5"/>
      <c r="I98" s="5"/>
    </row>
    <row r="99" spans="1:9" s="9" customFormat="1" x14ac:dyDescent="0.2">
      <c r="A99" s="5"/>
      <c r="B99" s="12"/>
      <c r="C99" s="5"/>
      <c r="D99" s="5"/>
      <c r="E99" s="5"/>
      <c r="F99" s="60"/>
      <c r="G99" s="5"/>
      <c r="H99" s="5"/>
      <c r="I99" s="5"/>
    </row>
    <row r="100" spans="1:9" s="9" customFormat="1" x14ac:dyDescent="0.2">
      <c r="A100" s="5"/>
      <c r="B100" s="12"/>
      <c r="C100" s="5"/>
      <c r="D100" s="5"/>
      <c r="E100" s="5"/>
      <c r="F100" s="60"/>
      <c r="G100" s="5"/>
      <c r="H100" s="5"/>
      <c r="I100" s="5"/>
    </row>
  </sheetData>
  <mergeCells count="9">
    <mergeCell ref="C38:D38"/>
    <mergeCell ref="E39:F39"/>
    <mergeCell ref="C55:D55"/>
    <mergeCell ref="E56:F56"/>
    <mergeCell ref="A1:H1"/>
    <mergeCell ref="C4:D4"/>
    <mergeCell ref="E5:F5"/>
    <mergeCell ref="C21:D21"/>
    <mergeCell ref="E22:F22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topLeftCell="A43" zoomScaleNormal="100" workbookViewId="0">
      <selection activeCell="C78" sqref="C78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11.28515625" style="60" customWidth="1"/>
    <col min="7" max="7" width="11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6384" width="8.85546875" style="5"/>
  </cols>
  <sheetData>
    <row r="1" spans="1:9" s="1" customFormat="1" ht="24" customHeight="1" x14ac:dyDescent="0.25">
      <c r="A1" s="176" t="s">
        <v>64</v>
      </c>
      <c r="B1" s="176"/>
      <c r="C1" s="176"/>
      <c r="D1" s="176"/>
      <c r="E1" s="176"/>
      <c r="F1" s="176"/>
      <c r="G1" s="176"/>
      <c r="H1" s="176"/>
      <c r="I1" s="47"/>
    </row>
    <row r="2" spans="1:9" s="32" customFormat="1" ht="6.75" customHeight="1" x14ac:dyDescent="0.2">
      <c r="B2" s="33"/>
      <c r="C2" s="34"/>
      <c r="D2" s="34"/>
      <c r="E2" s="35"/>
      <c r="F2" s="88"/>
      <c r="G2" s="35"/>
      <c r="H2" s="35"/>
      <c r="I2" s="35"/>
    </row>
    <row r="3" spans="1:9" ht="19.5" customHeight="1" x14ac:dyDescent="0.2">
      <c r="A3" s="50"/>
      <c r="B3" s="28" t="s">
        <v>30</v>
      </c>
      <c r="C3" s="51" t="s">
        <v>65</v>
      </c>
      <c r="D3" s="44"/>
      <c r="E3" s="14"/>
      <c r="F3" s="89"/>
      <c r="G3" s="14"/>
      <c r="H3" s="14"/>
      <c r="I3" s="14"/>
    </row>
    <row r="4" spans="1:9" ht="19.5" customHeight="1" x14ac:dyDescent="0.2">
      <c r="B4" s="28" t="s">
        <v>32</v>
      </c>
      <c r="C4" s="175">
        <v>42858</v>
      </c>
      <c r="D4" s="175"/>
      <c r="E4" s="14"/>
      <c r="F4" s="89"/>
      <c r="G4" s="14"/>
      <c r="H4" s="14"/>
      <c r="I4" s="14"/>
    </row>
    <row r="5" spans="1:9" ht="4.5" customHeight="1" x14ac:dyDescent="0.45">
      <c r="B5" s="2"/>
      <c r="C5" s="20"/>
      <c r="D5" s="20"/>
      <c r="E5" s="174"/>
      <c r="F5" s="174"/>
      <c r="G5" s="3"/>
      <c r="H5" s="4"/>
      <c r="I5" s="4"/>
    </row>
    <row r="6" spans="1:9" s="6" customFormat="1" ht="15.75" thickBot="1" x14ac:dyDescent="0.4">
      <c r="B6" s="29" t="s">
        <v>31</v>
      </c>
      <c r="C6" s="59" t="s">
        <v>1</v>
      </c>
      <c r="D6" s="59"/>
      <c r="E6" s="31" t="s">
        <v>2</v>
      </c>
      <c r="F6" s="101"/>
    </row>
    <row r="7" spans="1:9" x14ac:dyDescent="0.2">
      <c r="B7" s="22" t="s">
        <v>36</v>
      </c>
      <c r="C7" s="26" t="s">
        <v>17</v>
      </c>
      <c r="D7" s="54"/>
      <c r="E7" s="52">
        <v>1510.53</v>
      </c>
      <c r="F7" s="99"/>
      <c r="G7" s="110"/>
    </row>
    <row r="8" spans="1:9" x14ac:dyDescent="0.2">
      <c r="B8" s="48" t="s">
        <v>40</v>
      </c>
      <c r="C8" s="30" t="s">
        <v>15</v>
      </c>
      <c r="D8" s="55"/>
      <c r="E8" s="52">
        <v>1603.01</v>
      </c>
      <c r="F8" s="100"/>
      <c r="G8" s="110"/>
    </row>
    <row r="9" spans="1:9" x14ac:dyDescent="0.2">
      <c r="B9" s="48" t="s">
        <v>37</v>
      </c>
      <c r="C9" s="30" t="s">
        <v>33</v>
      </c>
      <c r="D9" s="55"/>
      <c r="E9" s="52">
        <v>702.51</v>
      </c>
      <c r="F9" s="99"/>
      <c r="G9" s="110"/>
    </row>
    <row r="10" spans="1:9" x14ac:dyDescent="0.2">
      <c r="B10" s="48" t="s">
        <v>3</v>
      </c>
      <c r="C10" s="30" t="s">
        <v>16</v>
      </c>
      <c r="D10" s="55"/>
      <c r="E10" s="52">
        <v>1037.57</v>
      </c>
      <c r="F10" s="99"/>
      <c r="G10" s="110"/>
    </row>
    <row r="11" spans="1:9" x14ac:dyDescent="0.2">
      <c r="B11" s="15" t="s">
        <v>43</v>
      </c>
      <c r="C11" s="19" t="s">
        <v>14</v>
      </c>
      <c r="D11" s="56"/>
      <c r="E11" s="53">
        <v>977.3</v>
      </c>
      <c r="F11" s="99"/>
      <c r="G11" s="110"/>
    </row>
    <row r="12" spans="1:9" x14ac:dyDescent="0.2">
      <c r="B12" s="80" t="s">
        <v>34</v>
      </c>
      <c r="C12" s="78" t="s">
        <v>35</v>
      </c>
      <c r="D12" s="73"/>
      <c r="E12" s="74">
        <v>1801.1</v>
      </c>
      <c r="F12" s="92"/>
      <c r="G12" s="110"/>
    </row>
    <row r="13" spans="1:9" ht="13.5" thickBot="1" x14ac:dyDescent="0.25">
      <c r="B13" s="23" t="s">
        <v>37</v>
      </c>
      <c r="C13" s="75" t="s">
        <v>42</v>
      </c>
      <c r="D13" s="67"/>
      <c r="E13" s="39">
        <v>792</v>
      </c>
      <c r="F13" s="92"/>
      <c r="G13" s="110"/>
    </row>
    <row r="14" spans="1:9" s="4" customFormat="1" ht="13.5" thickBot="1" x14ac:dyDescent="0.25">
      <c r="B14" s="62"/>
      <c r="C14" s="63"/>
      <c r="D14" s="64"/>
      <c r="E14" s="65">
        <f>SUM(E7:E13)</f>
        <v>8424.02</v>
      </c>
      <c r="F14" s="93"/>
      <c r="G14" s="103"/>
    </row>
    <row r="15" spans="1:9" x14ac:dyDescent="0.2">
      <c r="B15" s="21" t="s">
        <v>41</v>
      </c>
      <c r="C15" s="24" t="s">
        <v>5</v>
      </c>
      <c r="D15" s="24"/>
      <c r="E15" s="41">
        <v>1125</v>
      </c>
      <c r="G15" s="104"/>
    </row>
    <row r="16" spans="1:9" ht="13.5" thickBot="1" x14ac:dyDescent="0.25">
      <c r="B16" s="23" t="s">
        <v>20</v>
      </c>
      <c r="C16" s="37" t="s">
        <v>21</v>
      </c>
      <c r="D16" s="37"/>
      <c r="E16" s="39">
        <v>1050</v>
      </c>
      <c r="G16" s="104"/>
    </row>
    <row r="17" spans="1:10" ht="13.5" thickBot="1" x14ac:dyDescent="0.25">
      <c r="B17" s="11"/>
      <c r="C17" s="38" t="s">
        <v>0</v>
      </c>
      <c r="D17" s="38"/>
      <c r="E17" s="40">
        <f>SUM(E14:E16)</f>
        <v>10599.02</v>
      </c>
      <c r="G17" s="104"/>
    </row>
    <row r="18" spans="1:10" ht="12.75" customHeight="1" x14ac:dyDescent="0.2">
      <c r="B18" s="11"/>
      <c r="C18" s="13"/>
      <c r="D18" s="13"/>
      <c r="E18" s="14"/>
      <c r="F18" s="89"/>
      <c r="G18" s="105"/>
      <c r="H18" s="14"/>
      <c r="I18" s="14"/>
    </row>
    <row r="19" spans="1:10" s="32" customFormat="1" ht="6.75" customHeight="1" x14ac:dyDescent="0.2">
      <c r="B19" s="33"/>
      <c r="C19" s="34"/>
      <c r="D19" s="34"/>
      <c r="E19" s="35"/>
      <c r="F19" s="88"/>
      <c r="G19" s="106"/>
      <c r="H19" s="35"/>
      <c r="I19" s="35"/>
    </row>
    <row r="20" spans="1:10" ht="19.5" customHeight="1" x14ac:dyDescent="0.2">
      <c r="A20" s="50"/>
      <c r="B20" s="28" t="s">
        <v>30</v>
      </c>
      <c r="C20" s="51" t="s">
        <v>66</v>
      </c>
      <c r="D20" s="44"/>
      <c r="E20" s="14"/>
      <c r="F20" s="89"/>
      <c r="G20" s="105"/>
      <c r="H20" s="14"/>
      <c r="I20" s="14"/>
    </row>
    <row r="21" spans="1:10" ht="19.5" customHeight="1" x14ac:dyDescent="0.2">
      <c r="B21" s="28" t="s">
        <v>32</v>
      </c>
      <c r="C21" s="175">
        <v>42865</v>
      </c>
      <c r="D21" s="175"/>
      <c r="E21" s="14"/>
      <c r="F21" s="89"/>
      <c r="G21" s="105"/>
      <c r="H21" s="14"/>
      <c r="I21" s="14"/>
    </row>
    <row r="22" spans="1:10" ht="4.5" customHeight="1" x14ac:dyDescent="0.45">
      <c r="B22" s="2"/>
      <c r="C22" s="20"/>
      <c r="D22" s="20"/>
      <c r="E22" s="174"/>
      <c r="F22" s="174"/>
      <c r="G22" s="107"/>
      <c r="H22" s="4"/>
      <c r="I22" s="4"/>
    </row>
    <row r="23" spans="1:10" s="6" customFormat="1" ht="13.5" thickBot="1" x14ac:dyDescent="0.25">
      <c r="B23" s="29" t="s">
        <v>31</v>
      </c>
      <c r="C23" s="59" t="s">
        <v>1</v>
      </c>
      <c r="D23" s="59"/>
      <c r="E23" s="31" t="s">
        <v>62</v>
      </c>
      <c r="F23" s="90"/>
      <c r="G23" s="108"/>
    </row>
    <row r="24" spans="1:10" x14ac:dyDescent="0.2">
      <c r="B24" s="22" t="s">
        <v>36</v>
      </c>
      <c r="C24" s="26" t="s">
        <v>17</v>
      </c>
      <c r="D24" s="54"/>
      <c r="E24" s="52">
        <v>1510.53</v>
      </c>
      <c r="F24" s="102"/>
      <c r="G24" s="114"/>
    </row>
    <row r="25" spans="1:10" x14ac:dyDescent="0.2">
      <c r="B25" s="48" t="s">
        <v>40</v>
      </c>
      <c r="C25" s="30" t="s">
        <v>15</v>
      </c>
      <c r="D25" s="55"/>
      <c r="E25" s="52">
        <v>1271.67</v>
      </c>
      <c r="F25" s="102"/>
      <c r="G25" s="114"/>
    </row>
    <row r="26" spans="1:10" x14ac:dyDescent="0.2">
      <c r="B26" s="48" t="s">
        <v>37</v>
      </c>
      <c r="C26" s="30" t="s">
        <v>33</v>
      </c>
      <c r="D26" s="55"/>
      <c r="E26" s="52">
        <v>702.51</v>
      </c>
      <c r="F26" s="102"/>
      <c r="G26" s="114"/>
    </row>
    <row r="27" spans="1:10" x14ac:dyDescent="0.2">
      <c r="B27" s="48" t="s">
        <v>3</v>
      </c>
      <c r="C27" s="30" t="s">
        <v>16</v>
      </c>
      <c r="D27" s="55"/>
      <c r="E27" s="52">
        <v>1037.58</v>
      </c>
      <c r="F27" s="102"/>
      <c r="G27" s="114"/>
      <c r="H27" s="113"/>
      <c r="J27" s="60"/>
    </row>
    <row r="28" spans="1:10" x14ac:dyDescent="0.2">
      <c r="B28" s="15" t="s">
        <v>43</v>
      </c>
      <c r="C28" s="19" t="s">
        <v>14</v>
      </c>
      <c r="D28" s="56"/>
      <c r="E28" s="53">
        <v>977.31</v>
      </c>
      <c r="F28" s="102"/>
      <c r="G28" s="114"/>
    </row>
    <row r="29" spans="1:10" x14ac:dyDescent="0.2">
      <c r="B29" s="80" t="s">
        <v>34</v>
      </c>
      <c r="C29" s="78" t="s">
        <v>35</v>
      </c>
      <c r="D29" s="73"/>
      <c r="E29" s="74">
        <v>1427.97</v>
      </c>
      <c r="F29" s="102"/>
      <c r="G29" s="114"/>
    </row>
    <row r="30" spans="1:10" ht="13.5" thickBot="1" x14ac:dyDescent="0.25">
      <c r="B30" s="23" t="s">
        <v>37</v>
      </c>
      <c r="C30" s="75" t="s">
        <v>42</v>
      </c>
      <c r="D30" s="67"/>
      <c r="E30" s="39">
        <v>792</v>
      </c>
      <c r="F30" s="102"/>
      <c r="G30" s="114"/>
    </row>
    <row r="31" spans="1:10" s="4" customFormat="1" ht="13.5" thickBot="1" x14ac:dyDescent="0.25">
      <c r="B31" s="62"/>
      <c r="C31" s="63"/>
      <c r="D31" s="64"/>
      <c r="E31" s="65">
        <f>SUM(E24:E30)</f>
        <v>7719.5700000000006</v>
      </c>
      <c r="F31" s="93"/>
      <c r="G31" s="114"/>
    </row>
    <row r="32" spans="1:10" x14ac:dyDescent="0.2">
      <c r="B32" s="21" t="s">
        <v>41</v>
      </c>
      <c r="C32" s="24" t="s">
        <v>5</v>
      </c>
      <c r="D32" s="24"/>
      <c r="E32" s="41">
        <v>1125</v>
      </c>
      <c r="G32" s="103"/>
    </row>
    <row r="33" spans="1:9" ht="13.5" thickBot="1" x14ac:dyDescent="0.25">
      <c r="B33" s="23" t="s">
        <v>20</v>
      </c>
      <c r="C33" s="37" t="s">
        <v>21</v>
      </c>
      <c r="D33" s="37"/>
      <c r="E33" s="39">
        <v>1050</v>
      </c>
      <c r="G33" s="103"/>
    </row>
    <row r="34" spans="1:9" ht="13.5" thickBot="1" x14ac:dyDescent="0.25">
      <c r="B34" s="11"/>
      <c r="C34" s="38" t="s">
        <v>0</v>
      </c>
      <c r="D34" s="38"/>
      <c r="E34" s="40">
        <f>SUM(E31:E33)</f>
        <v>9894.57</v>
      </c>
      <c r="G34" s="114"/>
    </row>
    <row r="35" spans="1:9" ht="12.75" customHeight="1" x14ac:dyDescent="0.2">
      <c r="B35" s="11"/>
      <c r="C35" s="13"/>
      <c r="D35" s="13"/>
      <c r="E35" s="14"/>
      <c r="F35" s="89"/>
      <c r="G35" s="14"/>
      <c r="H35" s="14"/>
      <c r="I35" s="14"/>
    </row>
    <row r="36" spans="1:9" s="32" customFormat="1" ht="6.75" customHeight="1" x14ac:dyDescent="0.2">
      <c r="B36" s="33"/>
      <c r="C36" s="34"/>
      <c r="D36" s="34"/>
      <c r="E36" s="35"/>
      <c r="F36" s="88"/>
      <c r="G36" s="35"/>
      <c r="H36" s="35"/>
      <c r="I36" s="35"/>
    </row>
    <row r="37" spans="1:9" ht="19.5" customHeight="1" x14ac:dyDescent="0.2">
      <c r="A37" s="50"/>
      <c r="B37" s="28" t="s">
        <v>30</v>
      </c>
      <c r="C37" s="51" t="s">
        <v>67</v>
      </c>
      <c r="D37" s="44"/>
      <c r="E37" s="14"/>
      <c r="F37" s="89"/>
      <c r="G37" s="14"/>
      <c r="H37" s="14"/>
      <c r="I37" s="14"/>
    </row>
    <row r="38" spans="1:9" ht="19.5" customHeight="1" x14ac:dyDescent="0.2">
      <c r="B38" s="28" t="s">
        <v>32</v>
      </c>
      <c r="C38" s="175">
        <v>42872</v>
      </c>
      <c r="D38" s="175"/>
      <c r="E38" s="14"/>
      <c r="F38" s="89"/>
      <c r="G38" s="14"/>
      <c r="H38" s="14"/>
      <c r="I38" s="14"/>
    </row>
    <row r="39" spans="1:9" ht="4.5" customHeight="1" x14ac:dyDescent="0.45">
      <c r="B39" s="2"/>
      <c r="C39" s="20"/>
      <c r="D39" s="20"/>
      <c r="E39" s="174"/>
      <c r="F39" s="174"/>
      <c r="G39" s="3"/>
      <c r="H39" s="4"/>
      <c r="I39" s="4"/>
    </row>
    <row r="40" spans="1:9" s="6" customFormat="1" ht="13.5" thickBot="1" x14ac:dyDescent="0.25">
      <c r="B40" s="29" t="s">
        <v>31</v>
      </c>
      <c r="C40" s="59" t="s">
        <v>1</v>
      </c>
      <c r="D40" s="59"/>
      <c r="E40" s="31" t="s">
        <v>2</v>
      </c>
      <c r="F40" s="90"/>
    </row>
    <row r="41" spans="1:9" x14ac:dyDescent="0.2">
      <c r="B41" s="22" t="s">
        <v>36</v>
      </c>
      <c r="C41" s="26" t="s">
        <v>17</v>
      </c>
      <c r="D41" s="54"/>
      <c r="E41" s="52">
        <v>2283.91</v>
      </c>
      <c r="G41" s="70"/>
    </row>
    <row r="42" spans="1:9" x14ac:dyDescent="0.2">
      <c r="B42" s="48" t="s">
        <v>40</v>
      </c>
      <c r="C42" s="30" t="s">
        <v>15</v>
      </c>
      <c r="D42" s="55"/>
      <c r="E42" s="52">
        <v>1768.66</v>
      </c>
      <c r="F42" s="91"/>
      <c r="G42" s="70"/>
    </row>
    <row r="43" spans="1:9" x14ac:dyDescent="0.2">
      <c r="B43" s="48" t="s">
        <v>37</v>
      </c>
      <c r="C43" s="30" t="s">
        <v>33</v>
      </c>
      <c r="D43" s="55"/>
      <c r="E43" s="52">
        <v>702.51</v>
      </c>
      <c r="F43" s="91"/>
    </row>
    <row r="44" spans="1:9" x14ac:dyDescent="0.2">
      <c r="B44" s="48" t="s">
        <v>3</v>
      </c>
      <c r="C44" s="30" t="s">
        <v>16</v>
      </c>
      <c r="D44" s="55"/>
      <c r="E44" s="52">
        <v>1037.57</v>
      </c>
      <c r="F44" s="94"/>
    </row>
    <row r="45" spans="1:9" x14ac:dyDescent="0.2">
      <c r="B45" s="15" t="s">
        <v>43</v>
      </c>
      <c r="C45" s="19" t="s">
        <v>14</v>
      </c>
      <c r="D45" s="56"/>
      <c r="E45" s="53">
        <v>977.3</v>
      </c>
    </row>
    <row r="46" spans="1:9" x14ac:dyDescent="0.2">
      <c r="B46" s="80" t="s">
        <v>34</v>
      </c>
      <c r="C46" s="78" t="s">
        <v>35</v>
      </c>
      <c r="D46" s="73"/>
      <c r="E46" s="74">
        <v>1194.53</v>
      </c>
      <c r="F46" s="92"/>
    </row>
    <row r="47" spans="1:9" ht="13.5" thickBot="1" x14ac:dyDescent="0.25">
      <c r="B47" s="23" t="s">
        <v>37</v>
      </c>
      <c r="C47" s="75" t="s">
        <v>42</v>
      </c>
      <c r="D47" s="67"/>
      <c r="E47" s="39">
        <v>792</v>
      </c>
      <c r="F47" s="92"/>
    </row>
    <row r="48" spans="1:9" s="4" customFormat="1" ht="13.5" thickBot="1" x14ac:dyDescent="0.25">
      <c r="B48" s="62"/>
      <c r="C48" s="63"/>
      <c r="D48" s="64"/>
      <c r="E48" s="65">
        <f>SUM(E41:E47)</f>
        <v>8756.48</v>
      </c>
      <c r="F48" s="93"/>
    </row>
    <row r="49" spans="1:9" x14ac:dyDescent="0.2">
      <c r="B49" s="21" t="s">
        <v>41</v>
      </c>
      <c r="C49" s="24" t="s">
        <v>5</v>
      </c>
      <c r="D49" s="24"/>
      <c r="E49" s="41">
        <v>1125</v>
      </c>
    </row>
    <row r="50" spans="1:9" ht="13.5" thickBot="1" x14ac:dyDescent="0.25">
      <c r="B50" s="23" t="s">
        <v>20</v>
      </c>
      <c r="C50" s="37" t="s">
        <v>21</v>
      </c>
      <c r="D50" s="37"/>
      <c r="E50" s="39">
        <v>1050</v>
      </c>
    </row>
    <row r="51" spans="1:9" ht="13.5" thickBot="1" x14ac:dyDescent="0.25">
      <c r="B51" s="11"/>
      <c r="C51" s="38" t="s">
        <v>0</v>
      </c>
      <c r="D51" s="38"/>
      <c r="E51" s="40">
        <f>SUM(E48:E50)</f>
        <v>10931.48</v>
      </c>
    </row>
    <row r="52" spans="1:9" x14ac:dyDescent="0.2">
      <c r="B52" s="11"/>
      <c r="C52" s="38"/>
      <c r="D52" s="38"/>
      <c r="E52" s="86"/>
    </row>
    <row r="53" spans="1:9" s="32" customFormat="1" ht="6.75" customHeight="1" x14ac:dyDescent="0.2">
      <c r="B53" s="33"/>
      <c r="C53" s="34"/>
      <c r="D53" s="34"/>
      <c r="E53" s="35"/>
      <c r="F53" s="88"/>
      <c r="G53" s="35"/>
      <c r="H53" s="35"/>
      <c r="I53" s="35"/>
    </row>
    <row r="54" spans="1:9" ht="19.5" customHeight="1" x14ac:dyDescent="0.2">
      <c r="A54" s="50"/>
      <c r="B54" s="28" t="s">
        <v>30</v>
      </c>
      <c r="C54" s="51" t="s">
        <v>68</v>
      </c>
      <c r="D54" s="44"/>
      <c r="E54" s="14"/>
      <c r="F54" s="89"/>
      <c r="G54" s="14"/>
      <c r="H54" s="14"/>
      <c r="I54" s="14"/>
    </row>
    <row r="55" spans="1:9" ht="19.5" customHeight="1" x14ac:dyDescent="0.2">
      <c r="B55" s="28" t="s">
        <v>32</v>
      </c>
      <c r="C55" s="175">
        <v>42879</v>
      </c>
      <c r="D55" s="175"/>
      <c r="E55" s="14"/>
      <c r="F55" s="89"/>
      <c r="G55" s="14"/>
      <c r="H55" s="14"/>
      <c r="I55" s="14"/>
    </row>
    <row r="56" spans="1:9" ht="4.5" customHeight="1" x14ac:dyDescent="0.45">
      <c r="B56" s="2"/>
      <c r="C56" s="20"/>
      <c r="D56" s="20"/>
      <c r="E56" s="174"/>
      <c r="F56" s="174"/>
      <c r="G56" s="3"/>
      <c r="H56" s="4"/>
      <c r="I56" s="4"/>
    </row>
    <row r="57" spans="1:9" s="6" customFormat="1" ht="13.5" thickBot="1" x14ac:dyDescent="0.25">
      <c r="B57" s="29" t="s">
        <v>31</v>
      </c>
      <c r="C57" s="59" t="s">
        <v>1</v>
      </c>
      <c r="D57" s="59"/>
      <c r="E57" s="31" t="s">
        <v>2</v>
      </c>
      <c r="F57" s="90"/>
    </row>
    <row r="58" spans="1:9" x14ac:dyDescent="0.2">
      <c r="B58" s="22" t="s">
        <v>36</v>
      </c>
      <c r="C58" s="26" t="s">
        <v>17</v>
      </c>
      <c r="D58" s="54"/>
      <c r="E58" s="52">
        <v>1514.28</v>
      </c>
      <c r="G58" s="70"/>
    </row>
    <row r="59" spans="1:9" x14ac:dyDescent="0.2">
      <c r="B59" s="48" t="s">
        <v>40</v>
      </c>
      <c r="C59" s="30" t="s">
        <v>15</v>
      </c>
      <c r="D59" s="55"/>
      <c r="E59" s="52">
        <v>1330.15</v>
      </c>
      <c r="F59" s="91"/>
      <c r="G59" s="70"/>
    </row>
    <row r="60" spans="1:9" x14ac:dyDescent="0.2">
      <c r="B60" s="48" t="s">
        <v>37</v>
      </c>
      <c r="C60" s="30" t="s">
        <v>33</v>
      </c>
      <c r="D60" s="55"/>
      <c r="E60" s="52">
        <v>702.52</v>
      </c>
      <c r="F60" s="91"/>
    </row>
    <row r="61" spans="1:9" x14ac:dyDescent="0.2">
      <c r="B61" s="48" t="s">
        <v>3</v>
      </c>
      <c r="C61" s="30" t="s">
        <v>16</v>
      </c>
      <c r="D61" s="55"/>
      <c r="E61" s="52">
        <v>1539.49</v>
      </c>
      <c r="F61" s="94">
        <f>-J44</f>
        <v>0</v>
      </c>
    </row>
    <row r="62" spans="1:9" x14ac:dyDescent="0.2">
      <c r="B62" s="15" t="s">
        <v>43</v>
      </c>
      <c r="C62" s="19" t="s">
        <v>14</v>
      </c>
      <c r="D62" s="56"/>
      <c r="E62" s="53">
        <v>977.3</v>
      </c>
    </row>
    <row r="63" spans="1:9" x14ac:dyDescent="0.2">
      <c r="B63" s="80" t="s">
        <v>34</v>
      </c>
      <c r="C63" s="78" t="s">
        <v>35</v>
      </c>
      <c r="D63" s="73"/>
      <c r="E63" s="74">
        <v>1191.0999999999999</v>
      </c>
      <c r="F63" s="92"/>
    </row>
    <row r="64" spans="1:9" ht="13.5" thickBot="1" x14ac:dyDescent="0.25">
      <c r="B64" s="23" t="s">
        <v>37</v>
      </c>
      <c r="C64" s="75" t="s">
        <v>42</v>
      </c>
      <c r="D64" s="67"/>
      <c r="E64" s="39">
        <v>792</v>
      </c>
      <c r="F64" s="92"/>
    </row>
    <row r="65" spans="1:9" s="4" customFormat="1" ht="13.5" thickBot="1" x14ac:dyDescent="0.25">
      <c r="B65" s="62"/>
      <c r="C65" s="63"/>
      <c r="D65" s="64"/>
      <c r="E65" s="65">
        <f>SUM(E58:E64)</f>
        <v>8046.84</v>
      </c>
      <c r="F65" s="93"/>
    </row>
    <row r="66" spans="1:9" x14ac:dyDescent="0.2">
      <c r="B66" s="21" t="s">
        <v>41</v>
      </c>
      <c r="C66" s="24" t="s">
        <v>5</v>
      </c>
      <c r="D66" s="24"/>
      <c r="E66" s="41">
        <v>1125</v>
      </c>
    </row>
    <row r="67" spans="1:9" ht="13.5" thickBot="1" x14ac:dyDescent="0.25">
      <c r="B67" s="23" t="s">
        <v>20</v>
      </c>
      <c r="C67" s="37" t="s">
        <v>21</v>
      </c>
      <c r="D67" s="37"/>
      <c r="E67" s="39">
        <v>1050</v>
      </c>
    </row>
    <row r="68" spans="1:9" ht="13.5" thickBot="1" x14ac:dyDescent="0.25">
      <c r="B68" s="11"/>
      <c r="C68" s="38" t="s">
        <v>0</v>
      </c>
      <c r="D68" s="38"/>
      <c r="E68" s="40">
        <f>SUM(E65:E67)</f>
        <v>10221.84</v>
      </c>
    </row>
    <row r="69" spans="1:9" x14ac:dyDescent="0.2">
      <c r="B69" s="11"/>
      <c r="C69" s="38"/>
      <c r="D69" s="38"/>
      <c r="E69" s="86"/>
    </row>
    <row r="70" spans="1:9" s="32" customFormat="1" ht="6.75" customHeight="1" x14ac:dyDescent="0.2">
      <c r="B70" s="33"/>
      <c r="C70" s="34"/>
      <c r="D70" s="34"/>
      <c r="E70" s="35"/>
      <c r="F70" s="88"/>
      <c r="G70" s="35"/>
      <c r="H70" s="35"/>
      <c r="I70" s="35"/>
    </row>
    <row r="71" spans="1:9" ht="19.5" customHeight="1" x14ac:dyDescent="0.2">
      <c r="A71" s="50"/>
      <c r="B71" s="28" t="s">
        <v>30</v>
      </c>
      <c r="C71" s="51" t="s">
        <v>69</v>
      </c>
      <c r="D71" s="44"/>
      <c r="E71" s="14"/>
      <c r="F71" s="89"/>
      <c r="G71" s="14"/>
      <c r="H71" s="14"/>
      <c r="I71" s="14"/>
    </row>
    <row r="72" spans="1:9" ht="19.5" customHeight="1" x14ac:dyDescent="0.2">
      <c r="B72" s="28" t="s">
        <v>32</v>
      </c>
      <c r="C72" s="175">
        <v>42886</v>
      </c>
      <c r="D72" s="175"/>
      <c r="E72" s="14"/>
      <c r="F72" s="89"/>
      <c r="G72" s="14"/>
      <c r="H72" s="14"/>
      <c r="I72" s="14"/>
    </row>
    <row r="73" spans="1:9" ht="4.5" customHeight="1" x14ac:dyDescent="0.45">
      <c r="B73" s="2"/>
      <c r="C73" s="20"/>
      <c r="D73" s="20"/>
      <c r="E73" s="174"/>
      <c r="F73" s="174"/>
      <c r="G73" s="3"/>
      <c r="H73" s="4"/>
      <c r="I73" s="4"/>
    </row>
    <row r="74" spans="1:9" s="6" customFormat="1" ht="13.5" thickBot="1" x14ac:dyDescent="0.25">
      <c r="B74" s="29" t="s">
        <v>31</v>
      </c>
      <c r="C74" s="59" t="s">
        <v>1</v>
      </c>
      <c r="D74" s="59"/>
      <c r="E74" s="31" t="s">
        <v>2</v>
      </c>
      <c r="F74" s="90"/>
    </row>
    <row r="75" spans="1:9" x14ac:dyDescent="0.2">
      <c r="B75" s="22" t="s">
        <v>36</v>
      </c>
      <c r="C75" s="26" t="s">
        <v>17</v>
      </c>
      <c r="D75" s="54"/>
      <c r="E75" s="52">
        <v>3343.92</v>
      </c>
      <c r="F75" s="69" t="s">
        <v>70</v>
      </c>
      <c r="G75" s="71"/>
    </row>
    <row r="76" spans="1:9" x14ac:dyDescent="0.2">
      <c r="B76" s="48" t="s">
        <v>40</v>
      </c>
      <c r="C76" s="30" t="s">
        <v>15</v>
      </c>
      <c r="D76" s="55"/>
      <c r="E76" s="52">
        <v>1816.44</v>
      </c>
      <c r="F76" s="91"/>
      <c r="G76" s="71"/>
    </row>
    <row r="77" spans="1:9" x14ac:dyDescent="0.2">
      <c r="B77" s="48" t="s">
        <v>37</v>
      </c>
      <c r="C77" s="30" t="s">
        <v>33</v>
      </c>
      <c r="D77" s="55"/>
      <c r="E77" s="52">
        <v>702.51</v>
      </c>
    </row>
    <row r="78" spans="1:9" x14ac:dyDescent="0.2">
      <c r="B78" s="15" t="s">
        <v>3</v>
      </c>
      <c r="C78" s="19" t="s">
        <v>16</v>
      </c>
      <c r="D78" s="56"/>
      <c r="E78" s="52">
        <v>1037.57</v>
      </c>
      <c r="F78" s="69"/>
    </row>
    <row r="79" spans="1:9" x14ac:dyDescent="0.2">
      <c r="B79" s="15" t="s">
        <v>43</v>
      </c>
      <c r="C79" s="19" t="s">
        <v>14</v>
      </c>
      <c r="D79" s="56"/>
      <c r="E79" s="53">
        <v>977.1</v>
      </c>
    </row>
    <row r="80" spans="1:9" x14ac:dyDescent="0.2">
      <c r="B80" s="80" t="s">
        <v>34</v>
      </c>
      <c r="C80" s="78" t="s">
        <v>35</v>
      </c>
      <c r="D80" s="73"/>
      <c r="E80" s="74">
        <v>1338.28</v>
      </c>
      <c r="F80" s="92"/>
    </row>
    <row r="81" spans="1:9" ht="13.5" thickBot="1" x14ac:dyDescent="0.25">
      <c r="B81" s="23" t="s">
        <v>37</v>
      </c>
      <c r="C81" s="75" t="s">
        <v>42</v>
      </c>
      <c r="D81" s="67"/>
      <c r="E81" s="39">
        <v>792</v>
      </c>
      <c r="F81" s="92"/>
    </row>
    <row r="82" spans="1:9" ht="13.5" thickBot="1" x14ac:dyDescent="0.25">
      <c r="B82" s="11"/>
      <c r="C82" s="38" t="s">
        <v>0</v>
      </c>
      <c r="D82" s="38"/>
      <c r="E82" s="40">
        <f>SUM(E75:E81)</f>
        <v>10007.820000000002</v>
      </c>
    </row>
    <row r="83" spans="1:9" ht="12.75" customHeight="1" x14ac:dyDescent="0.2">
      <c r="B83" s="11"/>
      <c r="C83" s="13"/>
      <c r="D83" s="13"/>
      <c r="E83" s="14"/>
      <c r="F83" s="89"/>
      <c r="G83" s="14"/>
      <c r="H83" s="14"/>
      <c r="I83" s="14"/>
    </row>
    <row r="84" spans="1:9" s="7" customFormat="1" ht="13.15" customHeight="1" x14ac:dyDescent="0.2">
      <c r="A84" s="16" t="s">
        <v>6</v>
      </c>
      <c r="B84" s="17" t="s">
        <v>7</v>
      </c>
      <c r="C84" s="17"/>
      <c r="D84" s="42">
        <v>9000</v>
      </c>
      <c r="E84" s="57" t="s">
        <v>63</v>
      </c>
      <c r="F84" s="95" t="s">
        <v>12</v>
      </c>
      <c r="G84" s="17" t="s">
        <v>13</v>
      </c>
      <c r="H84" s="42">
        <v>5000</v>
      </c>
      <c r="I84" s="68" t="s">
        <v>63</v>
      </c>
    </row>
    <row r="85" spans="1:9" s="7" customFormat="1" ht="13.15" customHeight="1" x14ac:dyDescent="0.2">
      <c r="A85" s="16" t="s">
        <v>9</v>
      </c>
      <c r="B85" s="17" t="s">
        <v>10</v>
      </c>
      <c r="C85" s="17"/>
      <c r="D85" s="42">
        <v>311.83999999999997</v>
      </c>
      <c r="E85" s="57"/>
      <c r="F85" s="95" t="s">
        <v>8</v>
      </c>
      <c r="G85" s="17" t="s">
        <v>23</v>
      </c>
      <c r="H85" s="42">
        <v>1020</v>
      </c>
      <c r="I85" s="68"/>
    </row>
    <row r="86" spans="1:9" s="7" customFormat="1" ht="13.15" customHeight="1" x14ac:dyDescent="0.2">
      <c r="A86" s="16" t="s">
        <v>38</v>
      </c>
      <c r="B86" s="17" t="s">
        <v>39</v>
      </c>
      <c r="C86" s="17"/>
      <c r="D86" s="42">
        <v>472.63</v>
      </c>
      <c r="E86" s="57"/>
      <c r="F86" s="95" t="s">
        <v>26</v>
      </c>
      <c r="G86" s="17" t="s">
        <v>28</v>
      </c>
      <c r="H86" s="42">
        <v>500</v>
      </c>
      <c r="I86" s="68" t="s">
        <v>63</v>
      </c>
    </row>
    <row r="87" spans="1:9" s="7" customFormat="1" ht="13.15" customHeight="1" x14ac:dyDescent="0.2">
      <c r="A87" s="16" t="s">
        <v>11</v>
      </c>
      <c r="B87" s="17" t="s">
        <v>47</v>
      </c>
      <c r="C87" s="42"/>
      <c r="D87" s="42">
        <v>5000</v>
      </c>
      <c r="E87" s="57" t="s">
        <v>63</v>
      </c>
      <c r="F87" s="95" t="s">
        <v>27</v>
      </c>
      <c r="G87" s="17" t="s">
        <v>29</v>
      </c>
      <c r="H87" s="42">
        <v>500</v>
      </c>
      <c r="I87" s="68" t="s">
        <v>63</v>
      </c>
    </row>
    <row r="88" spans="1:9" s="7" customFormat="1" ht="13.15" customHeight="1" x14ac:dyDescent="0.2">
      <c r="A88" s="16" t="s">
        <v>11</v>
      </c>
      <c r="B88" s="17" t="s">
        <v>48</v>
      </c>
      <c r="C88" s="42"/>
      <c r="D88" s="42">
        <v>4000</v>
      </c>
      <c r="E88" s="57"/>
      <c r="F88" s="95" t="s">
        <v>9</v>
      </c>
      <c r="G88" s="17" t="s">
        <v>18</v>
      </c>
      <c r="H88" s="42">
        <v>12000</v>
      </c>
      <c r="I88" s="68"/>
    </row>
    <row r="89" spans="1:9" s="7" customFormat="1" ht="13.15" customHeight="1" thickBot="1" x14ac:dyDescent="0.25">
      <c r="A89" s="16" t="s">
        <v>11</v>
      </c>
      <c r="B89" s="17" t="s">
        <v>49</v>
      </c>
      <c r="C89" s="42"/>
      <c r="D89" s="42">
        <v>1126.4100000000001</v>
      </c>
      <c r="E89" s="57"/>
      <c r="F89" s="96" t="s">
        <v>22</v>
      </c>
      <c r="G89" s="17" t="s">
        <v>19</v>
      </c>
      <c r="H89" s="43">
        <v>11000</v>
      </c>
      <c r="I89" s="68"/>
    </row>
    <row r="90" spans="1:9" s="7" customFormat="1" ht="13.15" customHeight="1" thickTop="1" thickBot="1" x14ac:dyDescent="0.25">
      <c r="A90" s="16" t="s">
        <v>46</v>
      </c>
      <c r="B90" s="17" t="s">
        <v>44</v>
      </c>
      <c r="C90" s="42"/>
      <c r="D90" s="42">
        <v>3970.94</v>
      </c>
      <c r="E90" s="42"/>
      <c r="F90" s="97"/>
      <c r="G90" s="17"/>
      <c r="H90" s="49">
        <f>SUM(H84:H89)+SUM(D84:D91)</f>
        <v>53901.82</v>
      </c>
      <c r="I90" s="68"/>
    </row>
    <row r="91" spans="1:9" s="7" customFormat="1" ht="13.15" customHeight="1" thickBot="1" x14ac:dyDescent="0.25">
      <c r="A91" s="16"/>
      <c r="B91" s="17"/>
      <c r="C91" s="42"/>
      <c r="D91" s="42"/>
      <c r="E91" s="42"/>
      <c r="F91" s="97"/>
      <c r="G91" s="45" t="s">
        <v>4</v>
      </c>
      <c r="H91" s="46">
        <f>E82+H90</f>
        <v>63909.64</v>
      </c>
      <c r="I91" s="49"/>
    </row>
    <row r="92" spans="1:9" s="7" customFormat="1" ht="13.15" customHeight="1" x14ac:dyDescent="0.2">
      <c r="B92" s="16"/>
      <c r="C92" s="17"/>
      <c r="D92" s="9"/>
      <c r="E92" s="42"/>
      <c r="F92" s="98"/>
      <c r="G92" s="9"/>
      <c r="H92" s="9"/>
      <c r="I92" s="49"/>
    </row>
    <row r="93" spans="1:9" s="7" customFormat="1" ht="13.15" customHeight="1" x14ac:dyDescent="0.2">
      <c r="B93" s="16"/>
      <c r="C93" s="17"/>
      <c r="D93" s="8"/>
      <c r="E93" s="9"/>
      <c r="F93" s="98"/>
      <c r="G93" s="9"/>
      <c r="H93" s="9"/>
      <c r="I93" s="49"/>
    </row>
    <row r="94" spans="1:9" s="7" customFormat="1" ht="13.15" customHeight="1" x14ac:dyDescent="0.2">
      <c r="A94" s="9"/>
      <c r="B94" s="10"/>
      <c r="C94" s="9"/>
      <c r="D94" s="8"/>
      <c r="E94" s="9"/>
      <c r="F94" s="98"/>
      <c r="G94" s="9"/>
      <c r="H94" s="9"/>
      <c r="I94" s="49"/>
    </row>
    <row r="95" spans="1:9" s="7" customFormat="1" ht="13.15" customHeight="1" x14ac:dyDescent="0.2">
      <c r="A95" s="9"/>
      <c r="B95" s="10"/>
      <c r="C95" s="8"/>
      <c r="D95" s="8"/>
      <c r="E95" s="9"/>
      <c r="F95" s="98"/>
      <c r="G95" s="9"/>
      <c r="H95" s="9"/>
      <c r="I95" s="49"/>
    </row>
    <row r="96" spans="1:9" s="7" customFormat="1" ht="13.15" customHeight="1" x14ac:dyDescent="0.2">
      <c r="A96" s="9"/>
      <c r="B96" s="10"/>
      <c r="C96" s="8"/>
      <c r="D96" s="8"/>
      <c r="E96" s="9"/>
      <c r="F96" s="98"/>
      <c r="G96" s="9"/>
      <c r="H96" s="9"/>
      <c r="I96" s="49"/>
    </row>
    <row r="97" spans="1:9" s="7" customFormat="1" ht="13.15" customHeight="1" x14ac:dyDescent="0.2">
      <c r="A97" s="9"/>
      <c r="B97" s="10"/>
      <c r="C97" s="8"/>
      <c r="D97" s="8"/>
      <c r="E97" s="9"/>
      <c r="F97" s="98"/>
      <c r="G97" s="9"/>
      <c r="H97" s="9"/>
      <c r="I97" s="49"/>
    </row>
    <row r="98" spans="1:9" s="9" customFormat="1" ht="12" x14ac:dyDescent="0.2">
      <c r="B98" s="10"/>
      <c r="C98" s="8"/>
      <c r="F98" s="98"/>
    </row>
    <row r="99" spans="1:9" s="9" customFormat="1" ht="12" x14ac:dyDescent="0.2">
      <c r="B99" s="10"/>
      <c r="C99" s="8"/>
      <c r="F99" s="98"/>
    </row>
    <row r="100" spans="1:9" s="9" customFormat="1" ht="12" x14ac:dyDescent="0.2">
      <c r="B100" s="10"/>
      <c r="C100" s="8"/>
      <c r="F100" s="98"/>
    </row>
    <row r="101" spans="1:9" s="9" customFormat="1" ht="12" x14ac:dyDescent="0.2">
      <c r="B101" s="10"/>
      <c r="F101" s="98"/>
    </row>
    <row r="102" spans="1:9" s="9" customFormat="1" ht="12" x14ac:dyDescent="0.2">
      <c r="B102" s="10"/>
      <c r="F102" s="98"/>
    </row>
    <row r="103" spans="1:9" s="9" customFormat="1" ht="12" x14ac:dyDescent="0.2">
      <c r="B103" s="10"/>
      <c r="F103" s="98"/>
    </row>
    <row r="104" spans="1:9" s="9" customFormat="1" x14ac:dyDescent="0.2">
      <c r="B104" s="10"/>
      <c r="D104" s="5"/>
      <c r="F104" s="98"/>
    </row>
    <row r="105" spans="1:9" s="9" customFormat="1" x14ac:dyDescent="0.2">
      <c r="B105" s="10"/>
      <c r="D105" s="5"/>
      <c r="F105" s="60"/>
      <c r="G105" s="5"/>
      <c r="H105" s="5"/>
    </row>
    <row r="106" spans="1:9" s="9" customFormat="1" x14ac:dyDescent="0.2">
      <c r="B106" s="10"/>
      <c r="D106" s="5"/>
      <c r="E106" s="5"/>
      <c r="F106" s="60"/>
      <c r="G106" s="5"/>
      <c r="H106" s="5"/>
    </row>
    <row r="107" spans="1:9" s="9" customFormat="1" x14ac:dyDescent="0.2">
      <c r="B107" s="12"/>
      <c r="C107" s="5"/>
      <c r="D107" s="5"/>
      <c r="E107" s="5"/>
      <c r="F107" s="60"/>
      <c r="G107" s="5"/>
      <c r="H107" s="5"/>
    </row>
    <row r="108" spans="1:9" s="9" customFormat="1" x14ac:dyDescent="0.2">
      <c r="B108" s="12"/>
      <c r="C108" s="5"/>
      <c r="D108" s="5"/>
      <c r="E108" s="5"/>
      <c r="F108" s="60"/>
      <c r="G108" s="5"/>
      <c r="H108" s="5"/>
    </row>
    <row r="109" spans="1:9" s="9" customFormat="1" x14ac:dyDescent="0.2">
      <c r="B109" s="12"/>
      <c r="C109" s="5"/>
      <c r="D109" s="5"/>
      <c r="E109" s="5"/>
      <c r="F109" s="60"/>
      <c r="G109" s="5"/>
      <c r="H109" s="5"/>
    </row>
    <row r="110" spans="1:9" s="9" customFormat="1" x14ac:dyDescent="0.2">
      <c r="B110" s="12"/>
      <c r="C110" s="5"/>
      <c r="D110" s="5"/>
      <c r="E110" s="5"/>
      <c r="F110" s="60"/>
      <c r="G110" s="5"/>
      <c r="H110" s="5"/>
    </row>
    <row r="111" spans="1:9" s="9" customFormat="1" x14ac:dyDescent="0.2">
      <c r="A111" s="5"/>
      <c r="B111" s="12"/>
      <c r="C111" s="5"/>
      <c r="D111" s="5"/>
      <c r="E111" s="5"/>
      <c r="F111" s="60"/>
      <c r="G111" s="5"/>
      <c r="H111" s="5"/>
      <c r="I111" s="5"/>
    </row>
    <row r="112" spans="1:9" s="9" customFormat="1" x14ac:dyDescent="0.2">
      <c r="A112" s="5"/>
      <c r="B112" s="12"/>
      <c r="C112" s="5"/>
      <c r="D112" s="5"/>
      <c r="E112" s="5"/>
      <c r="F112" s="60"/>
      <c r="G112" s="5"/>
      <c r="H112" s="5"/>
      <c r="I112" s="5"/>
    </row>
    <row r="113" spans="1:9" s="9" customFormat="1" x14ac:dyDescent="0.2">
      <c r="A113" s="5"/>
      <c r="B113" s="12"/>
      <c r="C113" s="5"/>
      <c r="D113" s="5"/>
      <c r="E113" s="5"/>
      <c r="F113" s="60"/>
      <c r="G113" s="5"/>
      <c r="H113" s="5"/>
      <c r="I113" s="5"/>
    </row>
    <row r="114" spans="1:9" s="9" customFormat="1" x14ac:dyDescent="0.2">
      <c r="A114" s="5"/>
      <c r="B114" s="12"/>
      <c r="C114" s="5"/>
      <c r="D114" s="5"/>
      <c r="E114" s="5"/>
      <c r="F114" s="60"/>
      <c r="G114" s="5"/>
      <c r="H114" s="5"/>
      <c r="I114" s="5"/>
    </row>
  </sheetData>
  <mergeCells count="11">
    <mergeCell ref="E39:F39"/>
    <mergeCell ref="C72:D72"/>
    <mergeCell ref="E73:F73"/>
    <mergeCell ref="C55:D55"/>
    <mergeCell ref="E56:F56"/>
    <mergeCell ref="C38:D38"/>
    <mergeCell ref="A1:H1"/>
    <mergeCell ref="C4:D4"/>
    <mergeCell ref="E5:F5"/>
    <mergeCell ref="C21:D21"/>
    <mergeCell ref="E22:F22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topLeftCell="A43" zoomScaleNormal="100" workbookViewId="0">
      <selection activeCell="C64" sqref="C64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11.28515625" style="60" customWidth="1"/>
    <col min="7" max="7" width="11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6384" width="8.85546875" style="5"/>
  </cols>
  <sheetData>
    <row r="1" spans="1:9" s="1" customFormat="1" ht="24" customHeight="1" x14ac:dyDescent="0.25">
      <c r="A1" s="176" t="s">
        <v>71</v>
      </c>
      <c r="B1" s="176"/>
      <c r="C1" s="176"/>
      <c r="D1" s="176"/>
      <c r="E1" s="176"/>
      <c r="F1" s="176"/>
      <c r="G1" s="176"/>
      <c r="H1" s="176"/>
      <c r="I1" s="47"/>
    </row>
    <row r="2" spans="1:9" s="32" customFormat="1" ht="6.75" customHeight="1" x14ac:dyDescent="0.2">
      <c r="B2" s="33"/>
      <c r="C2" s="34"/>
      <c r="D2" s="34"/>
      <c r="E2" s="35"/>
      <c r="F2" s="88"/>
      <c r="G2" s="35"/>
      <c r="H2" s="35"/>
      <c r="I2" s="35"/>
    </row>
    <row r="3" spans="1:9" ht="19.5" customHeight="1" x14ac:dyDescent="0.2">
      <c r="A3" s="50"/>
      <c r="B3" s="28" t="s">
        <v>30</v>
      </c>
      <c r="C3" s="51" t="s">
        <v>72</v>
      </c>
      <c r="D3" s="44"/>
      <c r="E3" s="14"/>
      <c r="F3" s="89"/>
      <c r="G3" s="14"/>
      <c r="H3" s="14"/>
      <c r="I3" s="14"/>
    </row>
    <row r="4" spans="1:9" ht="19.5" customHeight="1" x14ac:dyDescent="0.2">
      <c r="B4" s="28" t="s">
        <v>32</v>
      </c>
      <c r="C4" s="175">
        <v>42893</v>
      </c>
      <c r="D4" s="175"/>
      <c r="E4" s="14"/>
      <c r="F4" s="89"/>
      <c r="G4" s="14"/>
      <c r="H4" s="14"/>
      <c r="I4" s="14"/>
    </row>
    <row r="5" spans="1:9" ht="4.5" customHeight="1" x14ac:dyDescent="0.45">
      <c r="B5" s="2"/>
      <c r="C5" s="20"/>
      <c r="D5" s="20"/>
      <c r="E5" s="174"/>
      <c r="F5" s="174"/>
      <c r="G5" s="3"/>
      <c r="H5" s="4"/>
      <c r="I5" s="4"/>
    </row>
    <row r="6" spans="1:9" s="6" customFormat="1" ht="15.75" thickBot="1" x14ac:dyDescent="0.4">
      <c r="B6" s="29" t="s">
        <v>31</v>
      </c>
      <c r="C6" s="59" t="s">
        <v>1</v>
      </c>
      <c r="D6" s="59"/>
      <c r="E6" s="31" t="s">
        <v>2</v>
      </c>
      <c r="F6" s="101"/>
    </row>
    <row r="7" spans="1:9" x14ac:dyDescent="0.2">
      <c r="B7" s="22" t="s">
        <v>36</v>
      </c>
      <c r="C7" s="26" t="s">
        <v>17</v>
      </c>
      <c r="D7" s="54"/>
      <c r="E7" s="52">
        <v>1696.68</v>
      </c>
      <c r="F7" s="99"/>
      <c r="G7" s="110"/>
    </row>
    <row r="8" spans="1:9" x14ac:dyDescent="0.2">
      <c r="B8" s="48" t="s">
        <v>40</v>
      </c>
      <c r="C8" s="30" t="s">
        <v>15</v>
      </c>
      <c r="D8" s="55"/>
      <c r="E8" s="52">
        <v>1242.44</v>
      </c>
      <c r="F8" s="100"/>
      <c r="G8" s="110"/>
    </row>
    <row r="9" spans="1:9" x14ac:dyDescent="0.2">
      <c r="B9" s="48" t="s">
        <v>37</v>
      </c>
      <c r="C9" s="30" t="s">
        <v>33</v>
      </c>
      <c r="D9" s="55"/>
      <c r="E9" s="52">
        <v>702.51</v>
      </c>
      <c r="F9" s="99"/>
      <c r="G9" s="110"/>
    </row>
    <row r="10" spans="1:9" x14ac:dyDescent="0.2">
      <c r="B10" s="48" t="s">
        <v>3</v>
      </c>
      <c r="C10" s="30" t="s">
        <v>16</v>
      </c>
      <c r="D10" s="55"/>
      <c r="E10" s="52">
        <v>1037.57</v>
      </c>
      <c r="F10" s="99"/>
      <c r="G10" s="110"/>
    </row>
    <row r="11" spans="1:9" x14ac:dyDescent="0.2">
      <c r="B11" s="15" t="s">
        <v>43</v>
      </c>
      <c r="C11" s="19" t="s">
        <v>14</v>
      </c>
      <c r="D11" s="56"/>
      <c r="E11" s="53">
        <v>977.1</v>
      </c>
      <c r="F11" s="99"/>
      <c r="G11" s="110"/>
    </row>
    <row r="12" spans="1:9" x14ac:dyDescent="0.2">
      <c r="B12" s="80" t="s">
        <v>34</v>
      </c>
      <c r="C12" s="78" t="s">
        <v>35</v>
      </c>
      <c r="D12" s="73"/>
      <c r="E12" s="74">
        <v>1098.9000000000001</v>
      </c>
      <c r="F12" s="92"/>
      <c r="G12" s="110"/>
    </row>
    <row r="13" spans="1:9" ht="13.5" thickBot="1" x14ac:dyDescent="0.25">
      <c r="B13" s="23" t="s">
        <v>37</v>
      </c>
      <c r="C13" s="75" t="s">
        <v>42</v>
      </c>
      <c r="D13" s="67"/>
      <c r="E13" s="39">
        <v>792</v>
      </c>
      <c r="F13" s="92"/>
      <c r="G13" s="110"/>
    </row>
    <row r="14" spans="1:9" s="4" customFormat="1" ht="13.5" thickBot="1" x14ac:dyDescent="0.25">
      <c r="B14" s="62"/>
      <c r="C14" s="63"/>
      <c r="D14" s="64"/>
      <c r="E14" s="65">
        <f>SUM(E7:E13)</f>
        <v>7547.2000000000007</v>
      </c>
      <c r="F14" s="93"/>
      <c r="G14" s="103"/>
    </row>
    <row r="15" spans="1:9" x14ac:dyDescent="0.2">
      <c r="B15" s="21" t="s">
        <v>41</v>
      </c>
      <c r="C15" s="24" t="s">
        <v>5</v>
      </c>
      <c r="D15" s="24"/>
      <c r="E15" s="41">
        <v>1125</v>
      </c>
      <c r="G15" s="104"/>
    </row>
    <row r="16" spans="1:9" ht="13.5" thickBot="1" x14ac:dyDescent="0.25">
      <c r="B16" s="23" t="s">
        <v>20</v>
      </c>
      <c r="C16" s="37" t="s">
        <v>21</v>
      </c>
      <c r="D16" s="37"/>
      <c r="E16" s="39">
        <v>1050</v>
      </c>
      <c r="G16" s="104"/>
    </row>
    <row r="17" spans="1:10" ht="13.5" thickBot="1" x14ac:dyDescent="0.25">
      <c r="B17" s="11"/>
      <c r="C17" s="38" t="s">
        <v>0</v>
      </c>
      <c r="D17" s="38"/>
      <c r="E17" s="40">
        <f>SUM(E14:E16)</f>
        <v>9722.2000000000007</v>
      </c>
      <c r="G17" s="104"/>
    </row>
    <row r="18" spans="1:10" ht="5.25" customHeight="1" x14ac:dyDescent="0.2">
      <c r="B18" s="11"/>
      <c r="C18" s="38"/>
      <c r="D18" s="38"/>
      <c r="E18" s="86"/>
      <c r="G18" s="104"/>
    </row>
    <row r="19" spans="1:10" x14ac:dyDescent="0.2">
      <c r="B19" s="11" t="s">
        <v>76</v>
      </c>
      <c r="C19" s="115" t="s">
        <v>77</v>
      </c>
      <c r="D19" s="38"/>
      <c r="E19" s="117">
        <v>1500</v>
      </c>
      <c r="G19" s="104"/>
    </row>
    <row r="20" spans="1:10" x14ac:dyDescent="0.2">
      <c r="B20" s="11"/>
      <c r="C20" s="115"/>
      <c r="D20" s="38"/>
      <c r="E20" s="86">
        <f>SUM(E17:E19)</f>
        <v>11222.2</v>
      </c>
      <c r="G20" s="104"/>
    </row>
    <row r="21" spans="1:10" ht="12.75" customHeight="1" x14ac:dyDescent="0.2">
      <c r="B21" s="11"/>
      <c r="C21" s="13"/>
      <c r="D21" s="13"/>
      <c r="E21" s="14"/>
      <c r="F21" s="89"/>
      <c r="G21" s="105"/>
      <c r="H21" s="14"/>
      <c r="I21" s="14"/>
    </row>
    <row r="22" spans="1:10" s="32" customFormat="1" ht="6.75" customHeight="1" x14ac:dyDescent="0.2">
      <c r="B22" s="33"/>
      <c r="C22" s="34"/>
      <c r="D22" s="34"/>
      <c r="E22" s="35"/>
      <c r="F22" s="88"/>
      <c r="G22" s="106"/>
      <c r="H22" s="35"/>
      <c r="I22" s="35"/>
    </row>
    <row r="23" spans="1:10" ht="19.5" customHeight="1" x14ac:dyDescent="0.2">
      <c r="A23" s="50"/>
      <c r="B23" s="28" t="s">
        <v>30</v>
      </c>
      <c r="C23" s="51" t="s">
        <v>73</v>
      </c>
      <c r="D23" s="44"/>
      <c r="E23" s="14"/>
      <c r="F23" s="89"/>
      <c r="G23" s="105"/>
      <c r="H23" s="14"/>
      <c r="I23" s="14"/>
    </row>
    <row r="24" spans="1:10" ht="19.5" customHeight="1" x14ac:dyDescent="0.2">
      <c r="B24" s="28" t="s">
        <v>32</v>
      </c>
      <c r="C24" s="175">
        <v>42900</v>
      </c>
      <c r="D24" s="175"/>
      <c r="E24" s="14"/>
      <c r="F24" s="89"/>
      <c r="G24" s="105"/>
      <c r="H24" s="14"/>
      <c r="I24" s="14"/>
    </row>
    <row r="25" spans="1:10" ht="4.5" customHeight="1" x14ac:dyDescent="0.45">
      <c r="B25" s="2"/>
      <c r="C25" s="20"/>
      <c r="D25" s="20"/>
      <c r="E25" s="174"/>
      <c r="F25" s="174"/>
      <c r="G25" s="107"/>
      <c r="H25" s="4"/>
      <c r="I25" s="4"/>
    </row>
    <row r="26" spans="1:10" s="6" customFormat="1" ht="13.5" thickBot="1" x14ac:dyDescent="0.25">
      <c r="B26" s="29" t="s">
        <v>31</v>
      </c>
      <c r="C26" s="59" t="s">
        <v>1</v>
      </c>
      <c r="D26" s="59"/>
      <c r="E26" s="31" t="s">
        <v>62</v>
      </c>
      <c r="F26" s="90"/>
      <c r="G26" s="108"/>
    </row>
    <row r="27" spans="1:10" x14ac:dyDescent="0.2">
      <c r="B27" s="22" t="s">
        <v>36</v>
      </c>
      <c r="C27" s="26" t="s">
        <v>17</v>
      </c>
      <c r="D27" s="54"/>
      <c r="E27" s="52">
        <v>1696.68</v>
      </c>
      <c r="F27" s="102"/>
      <c r="G27" s="114"/>
    </row>
    <row r="28" spans="1:10" x14ac:dyDescent="0.2">
      <c r="B28" s="48" t="s">
        <v>40</v>
      </c>
      <c r="C28" s="30" t="s">
        <v>15</v>
      </c>
      <c r="D28" s="55"/>
      <c r="E28" s="52">
        <v>1914.84</v>
      </c>
      <c r="F28" s="102"/>
      <c r="G28" s="114"/>
    </row>
    <row r="29" spans="1:10" x14ac:dyDescent="0.2">
      <c r="B29" s="48" t="s">
        <v>37</v>
      </c>
      <c r="C29" s="30" t="s">
        <v>33</v>
      </c>
      <c r="D29" s="55"/>
      <c r="E29" s="52">
        <v>602.51</v>
      </c>
      <c r="F29" s="116"/>
      <c r="G29" s="114"/>
    </row>
    <row r="30" spans="1:10" x14ac:dyDescent="0.2">
      <c r="B30" s="48" t="s">
        <v>3</v>
      </c>
      <c r="C30" s="30" t="s">
        <v>16</v>
      </c>
      <c r="D30" s="55"/>
      <c r="E30" s="52">
        <v>1037.58</v>
      </c>
      <c r="F30" s="102"/>
      <c r="G30" s="114"/>
      <c r="H30" s="113"/>
      <c r="J30" s="60"/>
    </row>
    <row r="31" spans="1:10" x14ac:dyDescent="0.2">
      <c r="B31" s="15" t="s">
        <v>43</v>
      </c>
      <c r="C31" s="19" t="s">
        <v>14</v>
      </c>
      <c r="D31" s="56"/>
      <c r="E31" s="53">
        <v>977.31</v>
      </c>
      <c r="F31" s="102"/>
      <c r="G31" s="114"/>
    </row>
    <row r="32" spans="1:10" x14ac:dyDescent="0.2">
      <c r="B32" s="80" t="s">
        <v>34</v>
      </c>
      <c r="C32" s="78" t="s">
        <v>35</v>
      </c>
      <c r="D32" s="73"/>
      <c r="E32" s="74">
        <v>1544.1</v>
      </c>
      <c r="F32" s="102"/>
      <c r="G32" s="114"/>
    </row>
    <row r="33" spans="1:9" ht="13.5" thickBot="1" x14ac:dyDescent="0.25">
      <c r="B33" s="23" t="s">
        <v>37</v>
      </c>
      <c r="C33" s="75" t="s">
        <v>42</v>
      </c>
      <c r="D33" s="67"/>
      <c r="E33" s="39">
        <v>792</v>
      </c>
      <c r="F33" s="102"/>
      <c r="G33" s="114"/>
    </row>
    <row r="34" spans="1:9" s="4" customFormat="1" ht="13.5" thickBot="1" x14ac:dyDescent="0.25">
      <c r="B34" s="62"/>
      <c r="C34" s="63"/>
      <c r="D34" s="64"/>
      <c r="E34" s="65">
        <f>SUM(E27:E33)</f>
        <v>8565.02</v>
      </c>
      <c r="F34" s="93"/>
      <c r="G34" s="114"/>
    </row>
    <row r="35" spans="1:9" x14ac:dyDescent="0.2">
      <c r="B35" s="21" t="s">
        <v>41</v>
      </c>
      <c r="C35" s="24" t="s">
        <v>5</v>
      </c>
      <c r="D35" s="24"/>
      <c r="E35" s="41">
        <v>1125</v>
      </c>
      <c r="G35" s="103"/>
    </row>
    <row r="36" spans="1:9" ht="13.5" thickBot="1" x14ac:dyDescent="0.25">
      <c r="B36" s="23" t="s">
        <v>20</v>
      </c>
      <c r="C36" s="37" t="s">
        <v>21</v>
      </c>
      <c r="D36" s="37"/>
      <c r="E36" s="39">
        <v>1050</v>
      </c>
      <c r="G36" s="103"/>
    </row>
    <row r="37" spans="1:9" ht="13.5" thickBot="1" x14ac:dyDescent="0.25">
      <c r="B37" s="11"/>
      <c r="C37" s="38" t="s">
        <v>0</v>
      </c>
      <c r="D37" s="38"/>
      <c r="E37" s="40">
        <f>SUM(E34:E36)</f>
        <v>10740.02</v>
      </c>
      <c r="G37" s="114"/>
    </row>
    <row r="38" spans="1:9" ht="12.75" customHeight="1" x14ac:dyDescent="0.2">
      <c r="B38" s="11"/>
      <c r="C38" s="13"/>
      <c r="D38" s="13"/>
      <c r="E38" s="14"/>
      <c r="F38" s="89"/>
      <c r="G38" s="14"/>
      <c r="H38" s="14"/>
      <c r="I38" s="14"/>
    </row>
    <row r="39" spans="1:9" s="32" customFormat="1" ht="6.75" customHeight="1" x14ac:dyDescent="0.2">
      <c r="B39" s="33"/>
      <c r="C39" s="34"/>
      <c r="D39" s="34"/>
      <c r="E39" s="35"/>
      <c r="F39" s="88"/>
      <c r="G39" s="35"/>
      <c r="H39" s="35"/>
      <c r="I39" s="35"/>
    </row>
    <row r="40" spans="1:9" ht="19.5" customHeight="1" x14ac:dyDescent="0.2">
      <c r="A40" s="50"/>
      <c r="B40" s="28" t="s">
        <v>30</v>
      </c>
      <c r="C40" s="51" t="s">
        <v>74</v>
      </c>
      <c r="D40" s="44"/>
      <c r="E40" s="14"/>
      <c r="F40" s="89"/>
      <c r="G40" s="14"/>
      <c r="H40" s="14"/>
      <c r="I40" s="14"/>
    </row>
    <row r="41" spans="1:9" ht="19.5" customHeight="1" x14ac:dyDescent="0.2">
      <c r="B41" s="28" t="s">
        <v>32</v>
      </c>
      <c r="C41" s="175">
        <v>42907</v>
      </c>
      <c r="D41" s="175"/>
      <c r="E41" s="14"/>
      <c r="F41" s="89"/>
      <c r="G41" s="14"/>
      <c r="H41" s="14"/>
      <c r="I41" s="14"/>
    </row>
    <row r="42" spans="1:9" ht="4.5" customHeight="1" x14ac:dyDescent="0.45">
      <c r="B42" s="2"/>
      <c r="C42" s="20"/>
      <c r="D42" s="20"/>
      <c r="E42" s="174"/>
      <c r="F42" s="174"/>
      <c r="G42" s="3"/>
      <c r="H42" s="4"/>
      <c r="I42" s="4"/>
    </row>
    <row r="43" spans="1:9" s="6" customFormat="1" ht="13.5" thickBot="1" x14ac:dyDescent="0.25">
      <c r="B43" s="29" t="s">
        <v>31</v>
      </c>
      <c r="C43" s="59" t="s">
        <v>1</v>
      </c>
      <c r="D43" s="59"/>
      <c r="E43" s="31" t="s">
        <v>2</v>
      </c>
      <c r="F43" s="90"/>
    </row>
    <row r="44" spans="1:9" x14ac:dyDescent="0.2">
      <c r="B44" s="22" t="s">
        <v>36</v>
      </c>
      <c r="C44" s="26" t="s">
        <v>17</v>
      </c>
      <c r="D44" s="54"/>
      <c r="E44" s="119">
        <v>1892.43</v>
      </c>
      <c r="G44" s="91"/>
    </row>
    <row r="45" spans="1:9" x14ac:dyDescent="0.2">
      <c r="B45" s="48" t="s">
        <v>40</v>
      </c>
      <c r="C45" s="30" t="s">
        <v>15</v>
      </c>
      <c r="D45" s="55"/>
      <c r="E45" s="119">
        <v>1242.44</v>
      </c>
      <c r="F45" s="91"/>
      <c r="G45" s="70"/>
    </row>
    <row r="46" spans="1:9" x14ac:dyDescent="0.2">
      <c r="B46" s="48" t="s">
        <v>37</v>
      </c>
      <c r="C46" s="30" t="s">
        <v>33</v>
      </c>
      <c r="D46" s="55"/>
      <c r="E46" s="119">
        <v>602.51</v>
      </c>
      <c r="F46" s="91"/>
      <c r="G46" s="118"/>
      <c r="H46" s="60"/>
    </row>
    <row r="47" spans="1:9" x14ac:dyDescent="0.2">
      <c r="B47" s="48" t="s">
        <v>3</v>
      </c>
      <c r="C47" s="30" t="s">
        <v>16</v>
      </c>
      <c r="D47" s="55"/>
      <c r="E47" s="119">
        <v>1037.57</v>
      </c>
      <c r="F47" s="94"/>
    </row>
    <row r="48" spans="1:9" x14ac:dyDescent="0.2">
      <c r="B48" s="15" t="s">
        <v>43</v>
      </c>
      <c r="C48" s="19" t="s">
        <v>14</v>
      </c>
      <c r="D48" s="56"/>
      <c r="E48" s="120">
        <v>977.3</v>
      </c>
    </row>
    <row r="49" spans="1:9" x14ac:dyDescent="0.2">
      <c r="B49" s="80" t="s">
        <v>34</v>
      </c>
      <c r="C49" s="78" t="s">
        <v>35</v>
      </c>
      <c r="D49" s="73"/>
      <c r="E49" s="121">
        <v>1098.9000000000001</v>
      </c>
      <c r="F49" s="92"/>
    </row>
    <row r="50" spans="1:9" ht="13.5" thickBot="1" x14ac:dyDescent="0.25">
      <c r="B50" s="23" t="s">
        <v>37</v>
      </c>
      <c r="C50" s="75" t="s">
        <v>42</v>
      </c>
      <c r="D50" s="67"/>
      <c r="E50" s="122">
        <v>792</v>
      </c>
      <c r="F50" s="92"/>
      <c r="G50" s="60"/>
    </row>
    <row r="51" spans="1:9" s="4" customFormat="1" ht="13.5" thickBot="1" x14ac:dyDescent="0.25">
      <c r="B51" s="62"/>
      <c r="C51" s="63"/>
      <c r="D51" s="64"/>
      <c r="E51" s="65">
        <f>SUM(E44:E50)</f>
        <v>7643.15</v>
      </c>
      <c r="F51" s="93"/>
    </row>
    <row r="52" spans="1:9" x14ac:dyDescent="0.2">
      <c r="B52" s="21" t="s">
        <v>41</v>
      </c>
      <c r="C52" s="24" t="s">
        <v>5</v>
      </c>
      <c r="D52" s="24"/>
      <c r="E52" s="41">
        <v>1125</v>
      </c>
    </row>
    <row r="53" spans="1:9" ht="13.5" thickBot="1" x14ac:dyDescent="0.25">
      <c r="B53" s="23" t="s">
        <v>20</v>
      </c>
      <c r="C53" s="37" t="s">
        <v>21</v>
      </c>
      <c r="D53" s="37"/>
      <c r="E53" s="39">
        <v>1050</v>
      </c>
    </row>
    <row r="54" spans="1:9" ht="13.5" thickBot="1" x14ac:dyDescent="0.25">
      <c r="B54" s="11"/>
      <c r="C54" s="38" t="s">
        <v>0</v>
      </c>
      <c r="D54" s="38"/>
      <c r="E54" s="40">
        <f>SUM(E51:E53)</f>
        <v>9818.15</v>
      </c>
    </row>
    <row r="55" spans="1:9" x14ac:dyDescent="0.2">
      <c r="B55" s="11"/>
      <c r="C55" s="38"/>
      <c r="D55" s="38"/>
      <c r="E55" s="86"/>
    </row>
    <row r="56" spans="1:9" s="32" customFormat="1" ht="6.75" customHeight="1" x14ac:dyDescent="0.2">
      <c r="B56" s="33"/>
      <c r="C56" s="34"/>
      <c r="D56" s="34"/>
      <c r="E56" s="35"/>
      <c r="F56" s="88"/>
      <c r="G56" s="35"/>
      <c r="H56" s="35"/>
      <c r="I56" s="35"/>
    </row>
    <row r="57" spans="1:9" ht="19.5" customHeight="1" x14ac:dyDescent="0.2">
      <c r="A57" s="50"/>
      <c r="B57" s="28" t="s">
        <v>30</v>
      </c>
      <c r="C57" s="51" t="s">
        <v>75</v>
      </c>
      <c r="D57" s="44"/>
      <c r="E57" s="14"/>
      <c r="F57" s="89"/>
      <c r="G57" s="14"/>
      <c r="H57" s="14"/>
      <c r="I57" s="14"/>
    </row>
    <row r="58" spans="1:9" ht="19.5" customHeight="1" x14ac:dyDescent="0.2">
      <c r="B58" s="28" t="s">
        <v>32</v>
      </c>
      <c r="C58" s="175">
        <v>42914</v>
      </c>
      <c r="D58" s="175"/>
      <c r="E58" s="14"/>
      <c r="F58" s="89"/>
      <c r="G58" s="14"/>
      <c r="H58" s="14"/>
      <c r="I58" s="14"/>
    </row>
    <row r="59" spans="1:9" ht="4.5" customHeight="1" x14ac:dyDescent="0.45">
      <c r="B59" s="2"/>
      <c r="C59" s="20"/>
      <c r="D59" s="20"/>
      <c r="E59" s="174"/>
      <c r="F59" s="174"/>
      <c r="G59" s="3"/>
      <c r="H59" s="4"/>
      <c r="I59" s="4"/>
    </row>
    <row r="60" spans="1:9" s="6" customFormat="1" ht="13.5" thickBot="1" x14ac:dyDescent="0.25">
      <c r="B60" s="29" t="s">
        <v>31</v>
      </c>
      <c r="C60" s="59" t="s">
        <v>1</v>
      </c>
      <c r="D60" s="59"/>
      <c r="E60" s="31" t="s">
        <v>2</v>
      </c>
      <c r="F60" s="90"/>
    </row>
    <row r="61" spans="1:9" x14ac:dyDescent="0.2">
      <c r="B61" s="22" t="s">
        <v>36</v>
      </c>
      <c r="C61" s="26" t="s">
        <v>17</v>
      </c>
      <c r="D61" s="54"/>
      <c r="E61" s="52">
        <v>1513.51</v>
      </c>
      <c r="G61" s="70"/>
    </row>
    <row r="62" spans="1:9" x14ac:dyDescent="0.2">
      <c r="B62" s="48" t="s">
        <v>40</v>
      </c>
      <c r="C62" s="30" t="s">
        <v>15</v>
      </c>
      <c r="D62" s="55"/>
      <c r="E62" s="119">
        <v>1250.92</v>
      </c>
      <c r="F62" s="91"/>
      <c r="G62" s="70"/>
    </row>
    <row r="63" spans="1:9" x14ac:dyDescent="0.2">
      <c r="B63" s="48" t="s">
        <v>37</v>
      </c>
      <c r="C63" s="30" t="s">
        <v>33</v>
      </c>
      <c r="D63" s="55"/>
      <c r="E63" s="119">
        <v>602.52</v>
      </c>
      <c r="F63" s="91"/>
    </row>
    <row r="64" spans="1:9" x14ac:dyDescent="0.2">
      <c r="B64" s="48" t="s">
        <v>3</v>
      </c>
      <c r="C64" s="30" t="s">
        <v>16</v>
      </c>
      <c r="D64" s="55"/>
      <c r="E64" s="119">
        <v>1316.84</v>
      </c>
      <c r="F64" s="94">
        <f>-J47</f>
        <v>0</v>
      </c>
    </row>
    <row r="65" spans="1:9" x14ac:dyDescent="0.2">
      <c r="B65" s="15" t="s">
        <v>43</v>
      </c>
      <c r="C65" s="19" t="s">
        <v>14</v>
      </c>
      <c r="D65" s="56"/>
      <c r="E65" s="120">
        <v>977.3</v>
      </c>
    </row>
    <row r="66" spans="1:9" x14ac:dyDescent="0.2">
      <c r="B66" s="80" t="s">
        <v>34</v>
      </c>
      <c r="C66" s="78" t="s">
        <v>35</v>
      </c>
      <c r="D66" s="73"/>
      <c r="E66" s="121">
        <v>1098.9000000000001</v>
      </c>
      <c r="F66" s="92"/>
    </row>
    <row r="67" spans="1:9" ht="13.5" thickBot="1" x14ac:dyDescent="0.25">
      <c r="B67" s="23" t="s">
        <v>37</v>
      </c>
      <c r="C67" s="75" t="s">
        <v>42</v>
      </c>
      <c r="D67" s="67"/>
      <c r="E67" s="122">
        <v>792</v>
      </c>
      <c r="F67" s="92"/>
    </row>
    <row r="68" spans="1:9" s="4" customFormat="1" ht="13.5" thickBot="1" x14ac:dyDescent="0.25">
      <c r="B68" s="62"/>
      <c r="C68" s="63"/>
      <c r="D68" s="64"/>
      <c r="E68" s="65">
        <f>SUM(E61:E67)</f>
        <v>7551.99</v>
      </c>
      <c r="F68" s="93"/>
    </row>
    <row r="69" spans="1:9" x14ac:dyDescent="0.2">
      <c r="B69" s="21" t="s">
        <v>41</v>
      </c>
      <c r="C69" s="24" t="s">
        <v>5</v>
      </c>
      <c r="D69" s="24"/>
      <c r="E69" s="41">
        <v>1125</v>
      </c>
    </row>
    <row r="70" spans="1:9" ht="13.5" thickBot="1" x14ac:dyDescent="0.25">
      <c r="B70" s="23" t="s">
        <v>20</v>
      </c>
      <c r="C70" s="37" t="s">
        <v>21</v>
      </c>
      <c r="D70" s="37"/>
      <c r="E70" s="39">
        <v>1050</v>
      </c>
    </row>
    <row r="71" spans="1:9" ht="13.5" thickBot="1" x14ac:dyDescent="0.25">
      <c r="B71" s="11"/>
      <c r="C71" s="38" t="s">
        <v>0</v>
      </c>
      <c r="D71" s="38"/>
      <c r="E71" s="40">
        <f>SUM(E68:E70)</f>
        <v>9726.99</v>
      </c>
    </row>
    <row r="72" spans="1:9" ht="12.75" customHeight="1" x14ac:dyDescent="0.2">
      <c r="B72" s="11"/>
      <c r="C72" s="13"/>
      <c r="D72" s="13"/>
      <c r="E72" s="14"/>
      <c r="F72" s="89"/>
      <c r="G72" s="14"/>
      <c r="H72" s="14"/>
      <c r="I72" s="14"/>
    </row>
    <row r="73" spans="1:9" s="7" customFormat="1" ht="13.15" customHeight="1" x14ac:dyDescent="0.2">
      <c r="A73" s="16" t="s">
        <v>6</v>
      </c>
      <c r="B73" s="17" t="s">
        <v>7</v>
      </c>
      <c r="C73" s="17"/>
      <c r="D73" s="42">
        <v>9000</v>
      </c>
      <c r="E73" s="57"/>
      <c r="F73" s="95" t="s">
        <v>12</v>
      </c>
      <c r="G73" s="17" t="s">
        <v>13</v>
      </c>
      <c r="H73" s="42">
        <v>5000</v>
      </c>
      <c r="I73" s="123"/>
    </row>
    <row r="74" spans="1:9" s="7" customFormat="1" ht="13.15" customHeight="1" x14ac:dyDescent="0.2">
      <c r="A74" s="16" t="s">
        <v>9</v>
      </c>
      <c r="B74" s="17" t="s">
        <v>10</v>
      </c>
      <c r="C74" s="17"/>
      <c r="D74" s="42">
        <v>311.83999999999997</v>
      </c>
      <c r="E74" s="57"/>
      <c r="F74" s="95" t="s">
        <v>8</v>
      </c>
      <c r="G74" s="17" t="s">
        <v>23</v>
      </c>
      <c r="H74" s="42">
        <v>1020</v>
      </c>
      <c r="I74" s="68"/>
    </row>
    <row r="75" spans="1:9" s="7" customFormat="1" ht="13.15" customHeight="1" x14ac:dyDescent="0.2">
      <c r="A75" s="16" t="s">
        <v>38</v>
      </c>
      <c r="B75" s="17" t="s">
        <v>39</v>
      </c>
      <c r="C75" s="17"/>
      <c r="D75" s="42">
        <v>472.63</v>
      </c>
      <c r="E75" s="57"/>
      <c r="F75" s="95" t="s">
        <v>26</v>
      </c>
      <c r="G75" s="17" t="s">
        <v>28</v>
      </c>
      <c r="H75" s="42">
        <v>500</v>
      </c>
      <c r="I75" s="123"/>
    </row>
    <row r="76" spans="1:9" s="7" customFormat="1" ht="13.15" customHeight="1" x14ac:dyDescent="0.2">
      <c r="A76" s="16" t="s">
        <v>11</v>
      </c>
      <c r="B76" s="17" t="s">
        <v>47</v>
      </c>
      <c r="C76" s="42"/>
      <c r="D76" s="42">
        <v>5000</v>
      </c>
      <c r="E76" s="57"/>
      <c r="F76" s="95" t="s">
        <v>27</v>
      </c>
      <c r="G76" s="17" t="s">
        <v>29</v>
      </c>
      <c r="H76" s="42">
        <v>500</v>
      </c>
      <c r="I76" s="123"/>
    </row>
    <row r="77" spans="1:9" s="7" customFormat="1" ht="13.15" customHeight="1" x14ac:dyDescent="0.2">
      <c r="A77" s="16" t="s">
        <v>11</v>
      </c>
      <c r="B77" s="17" t="s">
        <v>48</v>
      </c>
      <c r="C77" s="42"/>
      <c r="D77" s="42">
        <v>4000</v>
      </c>
      <c r="E77" s="57"/>
      <c r="F77" s="95" t="s">
        <v>9</v>
      </c>
      <c r="G77" s="17" t="s">
        <v>18</v>
      </c>
      <c r="H77" s="42">
        <v>12000</v>
      </c>
      <c r="I77" s="68"/>
    </row>
    <row r="78" spans="1:9" s="7" customFormat="1" ht="13.15" customHeight="1" thickBot="1" x14ac:dyDescent="0.25">
      <c r="A78" s="16" t="s">
        <v>11</v>
      </c>
      <c r="B78" s="17" t="s">
        <v>49</v>
      </c>
      <c r="C78" s="42"/>
      <c r="D78" s="42">
        <v>1126.4100000000001</v>
      </c>
      <c r="E78" s="57"/>
      <c r="F78" s="96" t="s">
        <v>22</v>
      </c>
      <c r="G78" s="17" t="s">
        <v>19</v>
      </c>
      <c r="H78" s="43">
        <v>11000</v>
      </c>
      <c r="I78" s="68"/>
    </row>
    <row r="79" spans="1:9" s="7" customFormat="1" ht="13.15" customHeight="1" thickTop="1" thickBot="1" x14ac:dyDescent="0.25">
      <c r="A79" s="16" t="s">
        <v>46</v>
      </c>
      <c r="B79" s="17" t="s">
        <v>44</v>
      </c>
      <c r="C79" s="42"/>
      <c r="D79" s="42">
        <v>3970.94</v>
      </c>
      <c r="E79" s="42"/>
      <c r="F79" s="97"/>
      <c r="G79" s="17"/>
      <c r="H79" s="49">
        <f>SUM(H73:H78)+SUM(D73:D80)</f>
        <v>53901.82</v>
      </c>
      <c r="I79" s="68"/>
    </row>
    <row r="80" spans="1:9" s="7" customFormat="1" ht="13.15" customHeight="1" thickBot="1" x14ac:dyDescent="0.25">
      <c r="A80" s="16"/>
      <c r="B80" s="17"/>
      <c r="C80" s="42"/>
      <c r="D80" s="42"/>
      <c r="E80" s="42"/>
      <c r="F80" s="97"/>
      <c r="G80" s="45" t="s">
        <v>4</v>
      </c>
      <c r="H80" s="46">
        <f>E71+H79</f>
        <v>63628.81</v>
      </c>
      <c r="I80" s="49"/>
    </row>
    <row r="81" spans="1:9" s="7" customFormat="1" ht="13.15" customHeight="1" x14ac:dyDescent="0.2">
      <c r="B81" s="16"/>
      <c r="C81" s="17"/>
      <c r="D81" s="9"/>
      <c r="E81" s="42"/>
      <c r="F81" s="98"/>
      <c r="G81" s="9"/>
      <c r="H81" s="9"/>
      <c r="I81" s="49"/>
    </row>
    <row r="82" spans="1:9" s="7" customFormat="1" ht="13.15" customHeight="1" x14ac:dyDescent="0.2">
      <c r="B82" s="16"/>
      <c r="C82" s="17"/>
      <c r="D82" s="8"/>
      <c r="E82" s="9"/>
      <c r="F82" s="98"/>
      <c r="G82" s="9"/>
      <c r="H82" s="9"/>
      <c r="I82" s="49"/>
    </row>
    <row r="83" spans="1:9" s="7" customFormat="1" ht="13.15" customHeight="1" x14ac:dyDescent="0.2">
      <c r="A83" s="9"/>
      <c r="B83" s="10"/>
      <c r="C83" s="9"/>
      <c r="D83" s="8"/>
      <c r="E83" s="9"/>
      <c r="F83" s="98"/>
      <c r="G83" s="9"/>
      <c r="H83" s="9"/>
      <c r="I83" s="49"/>
    </row>
    <row r="84" spans="1:9" s="7" customFormat="1" ht="13.15" customHeight="1" x14ac:dyDescent="0.2">
      <c r="A84" s="9"/>
      <c r="B84" s="10"/>
      <c r="C84" s="8"/>
      <c r="D84" s="8"/>
      <c r="E84" s="9"/>
      <c r="F84" s="98"/>
      <c r="G84" s="9"/>
      <c r="H84" s="9"/>
      <c r="I84" s="49"/>
    </row>
    <row r="85" spans="1:9" s="7" customFormat="1" ht="13.15" customHeight="1" x14ac:dyDescent="0.2">
      <c r="A85" s="9"/>
      <c r="B85" s="10"/>
      <c r="C85" s="8"/>
      <c r="D85" s="8"/>
      <c r="E85" s="9"/>
      <c r="F85" s="98"/>
      <c r="G85" s="9"/>
      <c r="H85" s="9"/>
      <c r="I85" s="49"/>
    </row>
    <row r="86" spans="1:9" s="7" customFormat="1" ht="13.15" customHeight="1" x14ac:dyDescent="0.2">
      <c r="A86" s="9"/>
      <c r="B86" s="10"/>
      <c r="C86" s="8"/>
      <c r="D86" s="8"/>
      <c r="E86" s="9"/>
      <c r="F86" s="98"/>
      <c r="G86" s="9"/>
      <c r="H86" s="9"/>
      <c r="I86" s="49"/>
    </row>
    <row r="87" spans="1:9" s="9" customFormat="1" ht="12" x14ac:dyDescent="0.2">
      <c r="B87" s="10"/>
      <c r="C87" s="8"/>
      <c r="F87" s="98"/>
    </row>
    <row r="88" spans="1:9" s="9" customFormat="1" ht="12" x14ac:dyDescent="0.2">
      <c r="B88" s="10"/>
      <c r="C88" s="8"/>
      <c r="F88" s="98"/>
    </row>
    <row r="89" spans="1:9" s="9" customFormat="1" ht="12" x14ac:dyDescent="0.2">
      <c r="B89" s="10"/>
      <c r="C89" s="8"/>
      <c r="F89" s="98"/>
    </row>
    <row r="90" spans="1:9" s="9" customFormat="1" ht="12" x14ac:dyDescent="0.2">
      <c r="B90" s="10"/>
      <c r="F90" s="98"/>
    </row>
    <row r="91" spans="1:9" s="9" customFormat="1" ht="12" x14ac:dyDescent="0.2">
      <c r="B91" s="10"/>
      <c r="F91" s="98"/>
    </row>
    <row r="92" spans="1:9" s="9" customFormat="1" ht="12" x14ac:dyDescent="0.2">
      <c r="B92" s="10"/>
      <c r="F92" s="98"/>
    </row>
    <row r="93" spans="1:9" s="9" customFormat="1" x14ac:dyDescent="0.2">
      <c r="B93" s="10"/>
      <c r="D93" s="5"/>
      <c r="F93" s="98"/>
    </row>
    <row r="94" spans="1:9" s="9" customFormat="1" x14ac:dyDescent="0.2">
      <c r="B94" s="10"/>
      <c r="D94" s="5"/>
      <c r="F94" s="60"/>
      <c r="G94" s="5"/>
      <c r="H94" s="5"/>
    </row>
    <row r="95" spans="1:9" s="9" customFormat="1" x14ac:dyDescent="0.2">
      <c r="B95" s="10"/>
      <c r="D95" s="5"/>
      <c r="E95" s="5"/>
      <c r="F95" s="60"/>
      <c r="G95" s="5"/>
      <c r="H95" s="5"/>
    </row>
    <row r="96" spans="1:9" s="9" customFormat="1" x14ac:dyDescent="0.2">
      <c r="B96" s="12"/>
      <c r="C96" s="5"/>
      <c r="D96" s="5"/>
      <c r="E96" s="5"/>
      <c r="F96" s="60"/>
      <c r="G96" s="5"/>
      <c r="H96" s="5"/>
    </row>
    <row r="97" spans="1:9" s="9" customFormat="1" x14ac:dyDescent="0.2">
      <c r="B97" s="12"/>
      <c r="C97" s="5"/>
      <c r="D97" s="5"/>
      <c r="E97" s="5"/>
      <c r="F97" s="60"/>
      <c r="G97" s="5"/>
      <c r="H97" s="5"/>
    </row>
    <row r="98" spans="1:9" s="9" customFormat="1" x14ac:dyDescent="0.2">
      <c r="B98" s="12"/>
      <c r="C98" s="5"/>
      <c r="D98" s="5"/>
      <c r="E98" s="5"/>
      <c r="F98" s="60"/>
      <c r="G98" s="5"/>
      <c r="H98" s="5"/>
    </row>
    <row r="99" spans="1:9" s="9" customFormat="1" x14ac:dyDescent="0.2">
      <c r="B99" s="12"/>
      <c r="C99" s="5"/>
      <c r="D99" s="5"/>
      <c r="E99" s="5"/>
      <c r="F99" s="60"/>
      <c r="G99" s="5"/>
      <c r="H99" s="5"/>
    </row>
    <row r="100" spans="1:9" s="9" customFormat="1" x14ac:dyDescent="0.2">
      <c r="A100" s="5"/>
      <c r="B100" s="12"/>
      <c r="C100" s="5"/>
      <c r="D100" s="5"/>
      <c r="E100" s="5"/>
      <c r="F100" s="60"/>
      <c r="G100" s="5"/>
      <c r="H100" s="5"/>
      <c r="I100" s="5"/>
    </row>
    <row r="101" spans="1:9" s="9" customFormat="1" x14ac:dyDescent="0.2">
      <c r="A101" s="5"/>
      <c r="B101" s="12"/>
      <c r="C101" s="5"/>
      <c r="D101" s="5"/>
      <c r="E101" s="5"/>
      <c r="F101" s="60"/>
      <c r="G101" s="5"/>
      <c r="H101" s="5"/>
      <c r="I101" s="5"/>
    </row>
    <row r="102" spans="1:9" s="9" customFormat="1" x14ac:dyDescent="0.2">
      <c r="A102" s="5"/>
      <c r="B102" s="12"/>
      <c r="C102" s="5"/>
      <c r="D102" s="5"/>
      <c r="E102" s="5"/>
      <c r="F102" s="60"/>
      <c r="G102" s="5"/>
      <c r="H102" s="5"/>
      <c r="I102" s="5"/>
    </row>
    <row r="103" spans="1:9" s="9" customFormat="1" x14ac:dyDescent="0.2">
      <c r="A103" s="5"/>
      <c r="B103" s="12"/>
      <c r="C103" s="5"/>
      <c r="D103" s="5"/>
      <c r="E103" s="5"/>
      <c r="F103" s="60"/>
      <c r="G103" s="5"/>
      <c r="H103" s="5"/>
      <c r="I103" s="5"/>
    </row>
  </sheetData>
  <mergeCells count="9">
    <mergeCell ref="E42:F42"/>
    <mergeCell ref="C58:D58"/>
    <mergeCell ref="E59:F59"/>
    <mergeCell ref="A1:H1"/>
    <mergeCell ref="C4:D4"/>
    <mergeCell ref="E5:F5"/>
    <mergeCell ref="C24:D24"/>
    <mergeCell ref="E25:F25"/>
    <mergeCell ref="C41:D41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topLeftCell="A43" zoomScaleNormal="100" workbookViewId="0">
      <selection activeCell="C66" sqref="C66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11.28515625" style="60" customWidth="1"/>
    <col min="7" max="7" width="11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6384" width="8.85546875" style="5"/>
  </cols>
  <sheetData>
    <row r="1" spans="1:9" s="1" customFormat="1" ht="24" customHeight="1" x14ac:dyDescent="0.25">
      <c r="A1" s="176" t="s">
        <v>79</v>
      </c>
      <c r="B1" s="176"/>
      <c r="C1" s="176"/>
      <c r="D1" s="176"/>
      <c r="E1" s="176"/>
      <c r="F1" s="176"/>
      <c r="G1" s="176"/>
      <c r="H1" s="176"/>
      <c r="I1" s="47"/>
    </row>
    <row r="2" spans="1:9" s="32" customFormat="1" ht="6.75" customHeight="1" x14ac:dyDescent="0.2">
      <c r="B2" s="33"/>
      <c r="C2" s="34"/>
      <c r="D2" s="34"/>
      <c r="E2" s="35"/>
      <c r="F2" s="88"/>
      <c r="G2" s="35"/>
      <c r="H2" s="35"/>
      <c r="I2" s="35"/>
    </row>
    <row r="3" spans="1:9" ht="19.5" customHeight="1" x14ac:dyDescent="0.2">
      <c r="A3" s="50"/>
      <c r="B3" s="28" t="s">
        <v>30</v>
      </c>
      <c r="C3" s="51" t="s">
        <v>78</v>
      </c>
      <c r="D3" s="44"/>
      <c r="E3" s="14"/>
      <c r="F3" s="89"/>
      <c r="G3" s="14"/>
      <c r="H3" s="14"/>
      <c r="I3" s="14"/>
    </row>
    <row r="4" spans="1:9" ht="19.5" customHeight="1" x14ac:dyDescent="0.2">
      <c r="B4" s="28" t="s">
        <v>32</v>
      </c>
      <c r="C4" s="175">
        <v>42921</v>
      </c>
      <c r="D4" s="175"/>
      <c r="E4" s="14"/>
      <c r="F4" s="89"/>
      <c r="G4" s="14"/>
      <c r="H4" s="14"/>
      <c r="I4" s="14"/>
    </row>
    <row r="5" spans="1:9" ht="4.5" customHeight="1" x14ac:dyDescent="0.45">
      <c r="B5" s="2"/>
      <c r="C5" s="20"/>
      <c r="D5" s="20"/>
      <c r="E5" s="174"/>
      <c r="F5" s="174"/>
      <c r="G5" s="3"/>
      <c r="H5" s="4"/>
      <c r="I5" s="4"/>
    </row>
    <row r="6" spans="1:9" s="6" customFormat="1" ht="15.75" thickBot="1" x14ac:dyDescent="0.4">
      <c r="B6" s="29" t="s">
        <v>31</v>
      </c>
      <c r="C6" s="59" t="s">
        <v>1</v>
      </c>
      <c r="D6" s="59"/>
      <c r="E6" s="31" t="s">
        <v>2</v>
      </c>
      <c r="F6" s="101"/>
    </row>
    <row r="7" spans="1:9" x14ac:dyDescent="0.2">
      <c r="B7" s="22" t="s">
        <v>36</v>
      </c>
      <c r="C7" s="26" t="s">
        <v>17</v>
      </c>
      <c r="D7" s="54"/>
      <c r="E7" s="52">
        <v>2283.92</v>
      </c>
      <c r="F7" s="99"/>
      <c r="G7" s="110"/>
    </row>
    <row r="8" spans="1:9" x14ac:dyDescent="0.2">
      <c r="B8" s="48" t="s">
        <v>40</v>
      </c>
      <c r="C8" s="30" t="s">
        <v>15</v>
      </c>
      <c r="D8" s="55"/>
      <c r="E8" s="52">
        <v>1300.9100000000001</v>
      </c>
      <c r="F8" s="100"/>
      <c r="G8" s="110"/>
    </row>
    <row r="9" spans="1:9" x14ac:dyDescent="0.2">
      <c r="B9" s="48" t="s">
        <v>37</v>
      </c>
      <c r="C9" s="30" t="s">
        <v>33</v>
      </c>
      <c r="D9" s="55"/>
      <c r="E9" s="52">
        <v>602.51</v>
      </c>
      <c r="F9" s="99"/>
      <c r="G9" s="110"/>
    </row>
    <row r="10" spans="1:9" x14ac:dyDescent="0.2">
      <c r="B10" s="48" t="s">
        <v>3</v>
      </c>
      <c r="C10" s="30" t="s">
        <v>16</v>
      </c>
      <c r="D10" s="55"/>
      <c r="E10" s="52">
        <v>1037.57</v>
      </c>
      <c r="F10" s="99"/>
      <c r="G10" s="110"/>
    </row>
    <row r="11" spans="1:9" x14ac:dyDescent="0.2">
      <c r="B11" s="15" t="s">
        <v>43</v>
      </c>
      <c r="C11" s="19" t="s">
        <v>14</v>
      </c>
      <c r="D11" s="56"/>
      <c r="E11" s="53">
        <v>977.3</v>
      </c>
      <c r="F11" s="99"/>
      <c r="G11" s="110"/>
    </row>
    <row r="12" spans="1:9" x14ac:dyDescent="0.2">
      <c r="B12" s="80" t="s">
        <v>34</v>
      </c>
      <c r="C12" s="78" t="s">
        <v>35</v>
      </c>
      <c r="D12" s="73"/>
      <c r="E12" s="74">
        <v>1098.9000000000001</v>
      </c>
      <c r="F12" s="92"/>
      <c r="G12" s="110"/>
    </row>
    <row r="13" spans="1:9" x14ac:dyDescent="0.2">
      <c r="B13" s="80" t="s">
        <v>37</v>
      </c>
      <c r="C13" s="78" t="s">
        <v>42</v>
      </c>
      <c r="D13" s="73"/>
      <c r="E13" s="74">
        <v>792</v>
      </c>
      <c r="F13" s="92"/>
      <c r="G13" s="110"/>
    </row>
    <row r="14" spans="1:9" ht="13.5" thickBot="1" x14ac:dyDescent="0.25">
      <c r="B14" s="23" t="s">
        <v>83</v>
      </c>
      <c r="C14" s="75" t="s">
        <v>84</v>
      </c>
      <c r="D14" s="67"/>
      <c r="E14" s="39">
        <v>376.2</v>
      </c>
      <c r="F14" s="92"/>
      <c r="G14" s="110"/>
    </row>
    <row r="15" spans="1:9" s="4" customFormat="1" ht="13.5" thickBot="1" x14ac:dyDescent="0.25">
      <c r="B15" s="62"/>
      <c r="C15" s="63"/>
      <c r="D15" s="64"/>
      <c r="E15" s="65">
        <f>SUM(E7:E14)</f>
        <v>8469.3100000000013</v>
      </c>
      <c r="F15" s="93"/>
      <c r="G15" s="103"/>
    </row>
    <row r="16" spans="1:9" x14ac:dyDescent="0.2">
      <c r="B16" s="21" t="s">
        <v>41</v>
      </c>
      <c r="C16" s="24" t="s">
        <v>5</v>
      </c>
      <c r="D16" s="24"/>
      <c r="E16" s="41">
        <v>1125</v>
      </c>
      <c r="G16" s="104"/>
    </row>
    <row r="17" spans="1:10" ht="13.5" thickBot="1" x14ac:dyDescent="0.25">
      <c r="B17" s="23" t="s">
        <v>20</v>
      </c>
      <c r="C17" s="37" t="s">
        <v>21</v>
      </c>
      <c r="D17" s="37"/>
      <c r="E17" s="39">
        <v>1050</v>
      </c>
      <c r="G17" s="104"/>
    </row>
    <row r="18" spans="1:10" ht="13.5" thickBot="1" x14ac:dyDescent="0.25">
      <c r="B18" s="11"/>
      <c r="C18" s="38" t="s">
        <v>0</v>
      </c>
      <c r="D18" s="38"/>
      <c r="E18" s="40">
        <f>SUM(E15:E17)</f>
        <v>10644.310000000001</v>
      </c>
      <c r="G18" s="104"/>
    </row>
    <row r="19" spans="1:10" ht="12.75" customHeight="1" x14ac:dyDescent="0.2">
      <c r="B19" s="11"/>
      <c r="C19" s="13"/>
      <c r="D19" s="13"/>
      <c r="E19" s="14"/>
      <c r="F19" s="89"/>
      <c r="G19" s="105"/>
      <c r="H19" s="14"/>
      <c r="I19" s="14"/>
    </row>
    <row r="20" spans="1:10" s="32" customFormat="1" ht="6.75" customHeight="1" x14ac:dyDescent="0.2">
      <c r="B20" s="33"/>
      <c r="C20" s="34"/>
      <c r="D20" s="34"/>
      <c r="E20" s="35"/>
      <c r="F20" s="88"/>
      <c r="G20" s="106"/>
      <c r="H20" s="35"/>
      <c r="I20" s="35"/>
    </row>
    <row r="21" spans="1:10" ht="19.5" customHeight="1" x14ac:dyDescent="0.2">
      <c r="A21" s="50"/>
      <c r="B21" s="28" t="s">
        <v>30</v>
      </c>
      <c r="C21" s="51" t="s">
        <v>80</v>
      </c>
      <c r="D21" s="44"/>
      <c r="E21" s="14"/>
      <c r="F21" s="89"/>
      <c r="G21" s="105"/>
      <c r="H21" s="14"/>
      <c r="I21" s="14"/>
    </row>
    <row r="22" spans="1:10" ht="19.5" customHeight="1" x14ac:dyDescent="0.2">
      <c r="B22" s="28" t="s">
        <v>32</v>
      </c>
      <c r="C22" s="175">
        <v>42928</v>
      </c>
      <c r="D22" s="175"/>
      <c r="E22" s="14"/>
      <c r="F22" s="89"/>
      <c r="G22" s="105"/>
      <c r="H22" s="14"/>
      <c r="I22" s="14"/>
    </row>
    <row r="23" spans="1:10" ht="4.5" customHeight="1" x14ac:dyDescent="0.45">
      <c r="B23" s="2"/>
      <c r="C23" s="20"/>
      <c r="D23" s="20"/>
      <c r="E23" s="174"/>
      <c r="F23" s="174"/>
      <c r="G23" s="107"/>
      <c r="H23" s="4"/>
      <c r="I23" s="4"/>
    </row>
    <row r="24" spans="1:10" s="6" customFormat="1" ht="13.5" thickBot="1" x14ac:dyDescent="0.25">
      <c r="B24" s="29" t="s">
        <v>31</v>
      </c>
      <c r="C24" s="59" t="s">
        <v>1</v>
      </c>
      <c r="D24" s="59"/>
      <c r="E24" s="31" t="s">
        <v>62</v>
      </c>
      <c r="F24" s="90"/>
      <c r="G24" s="108"/>
    </row>
    <row r="25" spans="1:10" x14ac:dyDescent="0.2">
      <c r="B25" s="22" t="s">
        <v>36</v>
      </c>
      <c r="C25" s="26" t="s">
        <v>17</v>
      </c>
      <c r="D25" s="54"/>
      <c r="E25" s="52">
        <v>1510.52</v>
      </c>
      <c r="F25" s="102"/>
      <c r="G25" s="114"/>
    </row>
    <row r="26" spans="1:10" x14ac:dyDescent="0.2">
      <c r="B26" s="48" t="s">
        <v>40</v>
      </c>
      <c r="C26" s="30" t="s">
        <v>15</v>
      </c>
      <c r="D26" s="55"/>
      <c r="E26" s="52">
        <v>1242.44</v>
      </c>
      <c r="F26" s="102"/>
      <c r="G26" s="114"/>
    </row>
    <row r="27" spans="1:10" x14ac:dyDescent="0.2">
      <c r="B27" s="48" t="s">
        <v>37</v>
      </c>
      <c r="C27" s="30" t="s">
        <v>33</v>
      </c>
      <c r="D27" s="55"/>
      <c r="E27" s="52">
        <v>602.51</v>
      </c>
      <c r="F27" s="116"/>
      <c r="G27" s="114"/>
    </row>
    <row r="28" spans="1:10" x14ac:dyDescent="0.2">
      <c r="B28" s="48" t="s">
        <v>3</v>
      </c>
      <c r="C28" s="30" t="s">
        <v>16</v>
      </c>
      <c r="D28" s="55"/>
      <c r="E28" s="52">
        <v>1037.58</v>
      </c>
      <c r="F28" s="102"/>
      <c r="G28" s="114"/>
      <c r="H28" s="113"/>
      <c r="J28" s="60"/>
    </row>
    <row r="29" spans="1:10" x14ac:dyDescent="0.2">
      <c r="B29" s="15" t="s">
        <v>43</v>
      </c>
      <c r="C29" s="19" t="s">
        <v>14</v>
      </c>
      <c r="D29" s="56"/>
      <c r="E29" s="53">
        <v>977.31</v>
      </c>
      <c r="F29" s="102"/>
      <c r="G29" s="114"/>
    </row>
    <row r="30" spans="1:10" x14ac:dyDescent="0.2">
      <c r="B30" s="80" t="s">
        <v>34</v>
      </c>
      <c r="C30" s="78" t="s">
        <v>35</v>
      </c>
      <c r="D30" s="73"/>
      <c r="E30" s="74">
        <v>1098.9000000000001</v>
      </c>
      <c r="F30" s="102"/>
      <c r="G30" s="114"/>
    </row>
    <row r="31" spans="1:10" x14ac:dyDescent="0.2">
      <c r="B31" s="80" t="s">
        <v>37</v>
      </c>
      <c r="C31" s="78" t="s">
        <v>42</v>
      </c>
      <c r="D31" s="73"/>
      <c r="E31" s="74">
        <v>792</v>
      </c>
      <c r="F31" s="92"/>
      <c r="G31" s="110"/>
    </row>
    <row r="32" spans="1:10" x14ac:dyDescent="0.2">
      <c r="B32" s="21"/>
      <c r="C32" s="66" t="s">
        <v>84</v>
      </c>
      <c r="D32" s="56"/>
      <c r="E32" s="41">
        <v>792</v>
      </c>
      <c r="F32" s="92"/>
      <c r="G32" s="110"/>
    </row>
    <row r="33" spans="1:9" ht="13.5" thickBot="1" x14ac:dyDescent="0.25">
      <c r="B33" s="124" t="s">
        <v>37</v>
      </c>
      <c r="C33" s="125" t="s">
        <v>85</v>
      </c>
      <c r="D33" s="126"/>
      <c r="E33" s="127">
        <v>285.12</v>
      </c>
      <c r="F33" s="102"/>
      <c r="G33" s="114"/>
    </row>
    <row r="34" spans="1:9" s="4" customFormat="1" ht="13.5" thickBot="1" x14ac:dyDescent="0.25">
      <c r="B34" s="62"/>
      <c r="C34" s="63"/>
      <c r="D34" s="64"/>
      <c r="E34" s="65">
        <f>SUM(E25:E33)</f>
        <v>8338.380000000001</v>
      </c>
      <c r="F34" s="93"/>
      <c r="G34" s="114"/>
    </row>
    <row r="35" spans="1:9" x14ac:dyDescent="0.2">
      <c r="B35" s="21" t="s">
        <v>41</v>
      </c>
      <c r="C35" s="24" t="s">
        <v>5</v>
      </c>
      <c r="D35" s="24"/>
      <c r="E35" s="41">
        <v>1125</v>
      </c>
      <c r="G35" s="103"/>
    </row>
    <row r="36" spans="1:9" ht="13.5" thickBot="1" x14ac:dyDescent="0.25">
      <c r="B36" s="23" t="s">
        <v>20</v>
      </c>
      <c r="C36" s="37" t="s">
        <v>21</v>
      </c>
      <c r="D36" s="37"/>
      <c r="E36" s="39">
        <v>1050</v>
      </c>
      <c r="G36" s="103"/>
    </row>
    <row r="37" spans="1:9" ht="13.5" thickBot="1" x14ac:dyDescent="0.25">
      <c r="B37" s="11"/>
      <c r="C37" s="38" t="s">
        <v>0</v>
      </c>
      <c r="D37" s="38"/>
      <c r="E37" s="40">
        <f>SUM(E34:E36)</f>
        <v>10513.380000000001</v>
      </c>
      <c r="G37" s="114"/>
    </row>
    <row r="38" spans="1:9" ht="12.75" customHeight="1" x14ac:dyDescent="0.2">
      <c r="B38" s="11"/>
      <c r="C38" s="13"/>
      <c r="D38" s="13"/>
      <c r="E38" s="14"/>
      <c r="F38" s="89"/>
      <c r="G38" s="14"/>
      <c r="H38" s="14"/>
      <c r="I38" s="14"/>
    </row>
    <row r="39" spans="1:9" s="32" customFormat="1" ht="6.75" customHeight="1" x14ac:dyDescent="0.2">
      <c r="B39" s="33"/>
      <c r="C39" s="34"/>
      <c r="D39" s="34"/>
      <c r="E39" s="35"/>
      <c r="F39" s="88"/>
      <c r="G39" s="35"/>
      <c r="H39" s="35"/>
      <c r="I39" s="35"/>
    </row>
    <row r="40" spans="1:9" ht="19.5" customHeight="1" x14ac:dyDescent="0.2">
      <c r="A40" s="50"/>
      <c r="B40" s="28" t="s">
        <v>30</v>
      </c>
      <c r="C40" s="51" t="s">
        <v>81</v>
      </c>
      <c r="D40" s="44"/>
      <c r="E40" s="14"/>
      <c r="F40" s="89"/>
      <c r="G40" s="14"/>
      <c r="H40" s="14"/>
      <c r="I40" s="14"/>
    </row>
    <row r="41" spans="1:9" ht="19.5" customHeight="1" x14ac:dyDescent="0.2">
      <c r="B41" s="28" t="s">
        <v>32</v>
      </c>
      <c r="C41" s="175">
        <v>42935</v>
      </c>
      <c r="D41" s="175"/>
      <c r="E41" s="14"/>
      <c r="F41" s="89"/>
      <c r="G41" s="14"/>
      <c r="H41" s="14"/>
      <c r="I41" s="14"/>
    </row>
    <row r="42" spans="1:9" ht="4.5" customHeight="1" x14ac:dyDescent="0.45">
      <c r="B42" s="2"/>
      <c r="C42" s="20"/>
      <c r="D42" s="20"/>
      <c r="E42" s="174"/>
      <c r="F42" s="174"/>
      <c r="G42" s="3"/>
      <c r="H42" s="4"/>
      <c r="I42" s="4"/>
    </row>
    <row r="43" spans="1:9" s="6" customFormat="1" ht="13.5" thickBot="1" x14ac:dyDescent="0.25">
      <c r="B43" s="29" t="s">
        <v>31</v>
      </c>
      <c r="C43" s="59" t="s">
        <v>1</v>
      </c>
      <c r="D43" s="59"/>
      <c r="E43" s="31" t="s">
        <v>2</v>
      </c>
      <c r="F43" s="90"/>
    </row>
    <row r="44" spans="1:9" x14ac:dyDescent="0.2">
      <c r="B44" s="22" t="s">
        <v>36</v>
      </c>
      <c r="C44" s="26" t="s">
        <v>17</v>
      </c>
      <c r="D44" s="54"/>
      <c r="E44" s="119">
        <v>2661.43</v>
      </c>
      <c r="G44" s="91"/>
    </row>
    <row r="45" spans="1:9" x14ac:dyDescent="0.2">
      <c r="B45" s="48" t="s">
        <v>40</v>
      </c>
      <c r="C45" s="30" t="s">
        <v>15</v>
      </c>
      <c r="D45" s="55"/>
      <c r="E45" s="119">
        <v>1242.44</v>
      </c>
      <c r="F45" s="91"/>
      <c r="G45" s="70"/>
    </row>
    <row r="46" spans="1:9" x14ac:dyDescent="0.2">
      <c r="B46" s="48" t="s">
        <v>37</v>
      </c>
      <c r="C46" s="30" t="s">
        <v>33</v>
      </c>
      <c r="D46" s="55"/>
      <c r="E46" s="119">
        <v>802.51</v>
      </c>
      <c r="F46" s="91"/>
      <c r="G46" s="118"/>
      <c r="H46" s="60"/>
    </row>
    <row r="47" spans="1:9" x14ac:dyDescent="0.2">
      <c r="B47" s="48" t="s">
        <v>3</v>
      </c>
      <c r="C47" s="30" t="s">
        <v>16</v>
      </c>
      <c r="D47" s="55"/>
      <c r="E47" s="119">
        <v>1037.57</v>
      </c>
      <c r="F47" s="94"/>
    </row>
    <row r="48" spans="1:9" x14ac:dyDescent="0.2">
      <c r="B48" s="15" t="s">
        <v>43</v>
      </c>
      <c r="C48" s="19" t="s">
        <v>14</v>
      </c>
      <c r="D48" s="56"/>
      <c r="E48" s="120">
        <v>977.3</v>
      </c>
    </row>
    <row r="49" spans="1:9" x14ac:dyDescent="0.2">
      <c r="B49" s="80" t="s">
        <v>34</v>
      </c>
      <c r="C49" s="78" t="s">
        <v>35</v>
      </c>
      <c r="D49" s="73"/>
      <c r="E49" s="121">
        <v>1098.9000000000001</v>
      </c>
      <c r="F49" s="92"/>
    </row>
    <row r="50" spans="1:9" x14ac:dyDescent="0.2">
      <c r="B50" s="80" t="s">
        <v>37</v>
      </c>
      <c r="C50" s="78" t="s">
        <v>42</v>
      </c>
      <c r="D50" s="73"/>
      <c r="E50" s="74">
        <v>792</v>
      </c>
      <c r="F50" s="92"/>
      <c r="G50" s="110"/>
    </row>
    <row r="51" spans="1:9" x14ac:dyDescent="0.2">
      <c r="B51" s="21"/>
      <c r="C51" s="66" t="s">
        <v>84</v>
      </c>
      <c r="D51" s="56"/>
      <c r="E51" s="41">
        <v>1192.95</v>
      </c>
      <c r="F51" s="92"/>
      <c r="G51" s="110"/>
    </row>
    <row r="52" spans="1:9" ht="13.5" thickBot="1" x14ac:dyDescent="0.25">
      <c r="B52" s="124" t="s">
        <v>37</v>
      </c>
      <c r="C52" s="125" t="s">
        <v>85</v>
      </c>
      <c r="D52" s="126"/>
      <c r="E52" s="127">
        <v>792</v>
      </c>
      <c r="F52" s="102"/>
      <c r="G52" s="114"/>
    </row>
    <row r="53" spans="1:9" s="4" customFormat="1" ht="13.5" thickBot="1" x14ac:dyDescent="0.25">
      <c r="B53" s="62"/>
      <c r="C53" s="63"/>
      <c r="D53" s="64"/>
      <c r="E53" s="65">
        <f>SUM(E43:E52)</f>
        <v>10597.1</v>
      </c>
      <c r="F53" s="93"/>
      <c r="G53" s="114"/>
    </row>
    <row r="54" spans="1:9" x14ac:dyDescent="0.2">
      <c r="B54" s="21" t="s">
        <v>41</v>
      </c>
      <c r="C54" s="24" t="s">
        <v>5</v>
      </c>
      <c r="D54" s="24"/>
      <c r="E54" s="41">
        <v>1125</v>
      </c>
    </row>
    <row r="55" spans="1:9" ht="13.5" thickBot="1" x14ac:dyDescent="0.25">
      <c r="B55" s="23" t="s">
        <v>20</v>
      </c>
      <c r="C55" s="37" t="s">
        <v>21</v>
      </c>
      <c r="D55" s="37"/>
      <c r="E55" s="39">
        <v>1050</v>
      </c>
    </row>
    <row r="56" spans="1:9" ht="13.5" thickBot="1" x14ac:dyDescent="0.25">
      <c r="B56" s="11"/>
      <c r="C56" s="38" t="s">
        <v>0</v>
      </c>
      <c r="D56" s="38"/>
      <c r="E56" s="40">
        <f>SUM(E53:E55)</f>
        <v>12772.1</v>
      </c>
    </row>
    <row r="57" spans="1:9" x14ac:dyDescent="0.2">
      <c r="B57" s="11"/>
      <c r="C57" s="38"/>
      <c r="D57" s="38"/>
      <c r="E57" s="86"/>
    </row>
    <row r="58" spans="1:9" s="32" customFormat="1" ht="6.75" customHeight="1" x14ac:dyDescent="0.2">
      <c r="B58" s="33"/>
      <c r="C58" s="34"/>
      <c r="D58" s="34"/>
      <c r="E58" s="35"/>
      <c r="F58" s="88"/>
      <c r="G58" s="35"/>
      <c r="H58" s="35"/>
      <c r="I58" s="35"/>
    </row>
    <row r="59" spans="1:9" ht="19.5" customHeight="1" x14ac:dyDescent="0.2">
      <c r="A59" s="50"/>
      <c r="B59" s="28" t="s">
        <v>30</v>
      </c>
      <c r="C59" s="51" t="s">
        <v>82</v>
      </c>
      <c r="D59" s="44"/>
      <c r="E59" s="14"/>
      <c r="F59" s="89"/>
      <c r="G59" s="14"/>
      <c r="H59" s="14"/>
      <c r="I59" s="14"/>
    </row>
    <row r="60" spans="1:9" ht="19.5" customHeight="1" x14ac:dyDescent="0.2">
      <c r="B60" s="28" t="s">
        <v>32</v>
      </c>
      <c r="C60" s="175">
        <v>42942</v>
      </c>
      <c r="D60" s="175"/>
      <c r="E60" s="14"/>
      <c r="F60" s="89"/>
      <c r="G60" s="14"/>
      <c r="H60" s="14"/>
      <c r="I60" s="14"/>
    </row>
    <row r="61" spans="1:9" ht="4.5" customHeight="1" x14ac:dyDescent="0.45">
      <c r="B61" s="2"/>
      <c r="C61" s="20"/>
      <c r="D61" s="20"/>
      <c r="E61" s="174"/>
      <c r="F61" s="174"/>
      <c r="G61" s="3"/>
      <c r="H61" s="4"/>
      <c r="I61" s="4"/>
    </row>
    <row r="62" spans="1:9" s="6" customFormat="1" ht="13.5" thickBot="1" x14ac:dyDescent="0.25">
      <c r="B62" s="29" t="s">
        <v>31</v>
      </c>
      <c r="C62" s="59" t="s">
        <v>1</v>
      </c>
      <c r="D62" s="59"/>
      <c r="E62" s="31" t="s">
        <v>2</v>
      </c>
      <c r="F62" s="90"/>
    </row>
    <row r="63" spans="1:9" x14ac:dyDescent="0.2">
      <c r="B63" s="22" t="s">
        <v>36</v>
      </c>
      <c r="C63" s="26" t="s">
        <v>17</v>
      </c>
      <c r="D63" s="54"/>
      <c r="E63" s="52">
        <v>2398.56</v>
      </c>
      <c r="G63" s="70"/>
    </row>
    <row r="64" spans="1:9" x14ac:dyDescent="0.2">
      <c r="B64" s="48" t="s">
        <v>40</v>
      </c>
      <c r="C64" s="30" t="s">
        <v>15</v>
      </c>
      <c r="D64" s="55"/>
      <c r="E64" s="119">
        <v>1242.44</v>
      </c>
      <c r="F64" s="91"/>
      <c r="G64" s="70"/>
    </row>
    <row r="65" spans="1:9" x14ac:dyDescent="0.2">
      <c r="B65" s="48" t="s">
        <v>37</v>
      </c>
      <c r="C65" s="30" t="s">
        <v>33</v>
      </c>
      <c r="D65" s="55"/>
      <c r="E65" s="119">
        <v>602.52</v>
      </c>
      <c r="F65" s="91"/>
    </row>
    <row r="66" spans="1:9" x14ac:dyDescent="0.2">
      <c r="B66" s="48" t="s">
        <v>3</v>
      </c>
      <c r="C66" s="30" t="s">
        <v>16</v>
      </c>
      <c r="D66" s="55"/>
      <c r="E66" s="119">
        <v>1157.26</v>
      </c>
      <c r="F66" s="94">
        <f>-J47</f>
        <v>0</v>
      </c>
    </row>
    <row r="67" spans="1:9" x14ac:dyDescent="0.2">
      <c r="B67" s="15" t="s">
        <v>43</v>
      </c>
      <c r="C67" s="19" t="s">
        <v>14</v>
      </c>
      <c r="D67" s="56"/>
      <c r="E67" s="120">
        <v>977.3</v>
      </c>
    </row>
    <row r="68" spans="1:9" x14ac:dyDescent="0.2">
      <c r="B68" s="80" t="s">
        <v>34</v>
      </c>
      <c r="C68" s="78" t="s">
        <v>35</v>
      </c>
      <c r="D68" s="73"/>
      <c r="E68" s="121">
        <v>1140.1099999999999</v>
      </c>
      <c r="F68" s="92"/>
    </row>
    <row r="69" spans="1:9" x14ac:dyDescent="0.2">
      <c r="B69" s="80" t="s">
        <v>37</v>
      </c>
      <c r="C69" s="78" t="s">
        <v>42</v>
      </c>
      <c r="D69" s="73"/>
      <c r="E69" s="74">
        <v>792</v>
      </c>
      <c r="F69" s="92"/>
      <c r="G69" s="110"/>
    </row>
    <row r="70" spans="1:9" x14ac:dyDescent="0.2">
      <c r="B70" s="21"/>
      <c r="C70" s="66" t="s">
        <v>84</v>
      </c>
      <c r="D70" s="56"/>
      <c r="E70" s="41">
        <v>821.7</v>
      </c>
      <c r="F70" s="92"/>
      <c r="G70" s="110"/>
    </row>
    <row r="71" spans="1:9" ht="13.5" thickBot="1" x14ac:dyDescent="0.25">
      <c r="B71" s="124" t="s">
        <v>37</v>
      </c>
      <c r="C71" s="125" t="s">
        <v>85</v>
      </c>
      <c r="D71" s="126"/>
      <c r="E71" s="127">
        <v>792</v>
      </c>
      <c r="F71" s="102"/>
      <c r="G71" s="114"/>
    </row>
    <row r="72" spans="1:9" s="4" customFormat="1" ht="13.5" thickBot="1" x14ac:dyDescent="0.25">
      <c r="B72" s="62"/>
      <c r="C72" s="63"/>
      <c r="D72" s="64"/>
      <c r="E72" s="65">
        <f>SUM(E63:E71)</f>
        <v>9923.8900000000012</v>
      </c>
      <c r="F72" s="93"/>
    </row>
    <row r="73" spans="1:9" x14ac:dyDescent="0.2">
      <c r="B73" s="21" t="s">
        <v>41</v>
      </c>
      <c r="C73" s="24" t="s">
        <v>5</v>
      </c>
      <c r="D73" s="24"/>
      <c r="E73" s="41">
        <v>1125</v>
      </c>
    </row>
    <row r="74" spans="1:9" ht="13.5" thickBot="1" x14ac:dyDescent="0.25">
      <c r="B74" s="23" t="s">
        <v>20</v>
      </c>
      <c r="C74" s="37" t="s">
        <v>21</v>
      </c>
      <c r="D74" s="37"/>
      <c r="E74" s="39">
        <v>1050</v>
      </c>
    </row>
    <row r="75" spans="1:9" ht="13.5" thickBot="1" x14ac:dyDescent="0.25">
      <c r="B75" s="11"/>
      <c r="C75" s="38" t="s">
        <v>0</v>
      </c>
      <c r="D75" s="38"/>
      <c r="E75" s="40">
        <f>SUM(E72:E74)</f>
        <v>12098.890000000001</v>
      </c>
    </row>
    <row r="76" spans="1:9" ht="12.75" customHeight="1" x14ac:dyDescent="0.2">
      <c r="B76" s="11"/>
      <c r="C76" s="13"/>
      <c r="D76" s="13"/>
      <c r="E76" s="14"/>
      <c r="F76" s="89"/>
      <c r="G76" s="14"/>
      <c r="H76" s="14"/>
      <c r="I76" s="14"/>
    </row>
    <row r="77" spans="1:9" s="7" customFormat="1" ht="13.15" customHeight="1" x14ac:dyDescent="0.2">
      <c r="A77" s="16" t="s">
        <v>6</v>
      </c>
      <c r="B77" s="17" t="s">
        <v>7</v>
      </c>
      <c r="C77" s="17"/>
      <c r="D77" s="42">
        <v>9000</v>
      </c>
      <c r="E77" s="57"/>
      <c r="F77" s="95" t="s">
        <v>12</v>
      </c>
      <c r="G77" s="17" t="s">
        <v>13</v>
      </c>
      <c r="H77" s="42">
        <v>5000</v>
      </c>
      <c r="I77" s="123"/>
    </row>
    <row r="78" spans="1:9" s="7" customFormat="1" ht="13.15" customHeight="1" x14ac:dyDescent="0.2">
      <c r="A78" s="16" t="s">
        <v>9</v>
      </c>
      <c r="B78" s="17" t="s">
        <v>10</v>
      </c>
      <c r="C78" s="17"/>
      <c r="D78" s="42">
        <v>311.83999999999997</v>
      </c>
      <c r="E78" s="57"/>
      <c r="F78" s="95" t="s">
        <v>8</v>
      </c>
      <c r="G78" s="17" t="s">
        <v>23</v>
      </c>
      <c r="H78" s="42">
        <v>1020</v>
      </c>
      <c r="I78" s="68"/>
    </row>
    <row r="79" spans="1:9" s="7" customFormat="1" ht="13.15" customHeight="1" x14ac:dyDescent="0.2">
      <c r="A79" s="16" t="s">
        <v>38</v>
      </c>
      <c r="B79" s="17" t="s">
        <v>39</v>
      </c>
      <c r="C79" s="17"/>
      <c r="D79" s="42">
        <v>472.63</v>
      </c>
      <c r="E79" s="57"/>
      <c r="F79" s="95" t="s">
        <v>26</v>
      </c>
      <c r="G79" s="17" t="s">
        <v>28</v>
      </c>
      <c r="H79" s="42">
        <v>500</v>
      </c>
      <c r="I79" s="123"/>
    </row>
    <row r="80" spans="1:9" s="7" customFormat="1" ht="13.15" customHeight="1" x14ac:dyDescent="0.2">
      <c r="A80" s="16" t="s">
        <v>11</v>
      </c>
      <c r="B80" s="17" t="s">
        <v>47</v>
      </c>
      <c r="C80" s="42"/>
      <c r="D80" s="42">
        <v>5000</v>
      </c>
      <c r="E80" s="57"/>
      <c r="F80" s="95" t="s">
        <v>27</v>
      </c>
      <c r="G80" s="17" t="s">
        <v>29</v>
      </c>
      <c r="H80" s="42">
        <v>500</v>
      </c>
      <c r="I80" s="123"/>
    </row>
    <row r="81" spans="1:9" s="7" customFormat="1" ht="13.15" customHeight="1" x14ac:dyDescent="0.2">
      <c r="A81" s="16" t="s">
        <v>11</v>
      </c>
      <c r="B81" s="17" t="s">
        <v>48</v>
      </c>
      <c r="C81" s="42"/>
      <c r="D81" s="42">
        <v>4000</v>
      </c>
      <c r="E81" s="57"/>
      <c r="F81" s="95" t="s">
        <v>9</v>
      </c>
      <c r="G81" s="17" t="s">
        <v>18</v>
      </c>
      <c r="H81" s="42">
        <v>12000</v>
      </c>
      <c r="I81" s="68"/>
    </row>
    <row r="82" spans="1:9" s="7" customFormat="1" ht="13.15" customHeight="1" thickBot="1" x14ac:dyDescent="0.25">
      <c r="A82" s="16" t="s">
        <v>11</v>
      </c>
      <c r="B82" s="17" t="s">
        <v>49</v>
      </c>
      <c r="C82" s="42"/>
      <c r="D82" s="42">
        <v>1126.4100000000001</v>
      </c>
      <c r="E82" s="57"/>
      <c r="F82" s="96" t="s">
        <v>22</v>
      </c>
      <c r="G82" s="17" t="s">
        <v>19</v>
      </c>
      <c r="H82" s="43">
        <v>11000</v>
      </c>
      <c r="I82" s="68"/>
    </row>
    <row r="83" spans="1:9" s="7" customFormat="1" ht="13.15" customHeight="1" thickTop="1" thickBot="1" x14ac:dyDescent="0.25">
      <c r="A83" s="16" t="s">
        <v>46</v>
      </c>
      <c r="B83" s="17" t="s">
        <v>44</v>
      </c>
      <c r="C83" s="42"/>
      <c r="D83" s="42">
        <v>3970.94</v>
      </c>
      <c r="E83" s="42"/>
      <c r="F83" s="97"/>
      <c r="G83" s="17"/>
      <c r="H83" s="49">
        <f>SUM(H77:H82)+SUM(D77:D84)</f>
        <v>53901.82</v>
      </c>
      <c r="I83" s="68"/>
    </row>
    <row r="84" spans="1:9" s="7" customFormat="1" ht="13.15" customHeight="1" thickBot="1" x14ac:dyDescent="0.25">
      <c r="A84" s="16"/>
      <c r="B84" s="17"/>
      <c r="C84" s="42"/>
      <c r="D84" s="42"/>
      <c r="E84" s="42"/>
      <c r="F84" s="97"/>
      <c r="G84" s="45" t="s">
        <v>4</v>
      </c>
      <c r="H84" s="46">
        <f>E75+H83</f>
        <v>66000.710000000006</v>
      </c>
      <c r="I84" s="49"/>
    </row>
    <row r="85" spans="1:9" s="7" customFormat="1" ht="13.15" customHeight="1" x14ac:dyDescent="0.2">
      <c r="B85" s="16"/>
      <c r="C85" s="17"/>
      <c r="D85" s="9"/>
      <c r="E85" s="42"/>
      <c r="F85" s="98"/>
      <c r="G85" s="9"/>
      <c r="H85" s="9"/>
      <c r="I85" s="49"/>
    </row>
    <row r="86" spans="1:9" s="7" customFormat="1" ht="13.15" customHeight="1" x14ac:dyDescent="0.2">
      <c r="B86" s="16"/>
      <c r="C86" s="17"/>
      <c r="D86" s="8"/>
      <c r="E86" s="9"/>
      <c r="F86" s="98"/>
      <c r="G86" s="9"/>
      <c r="H86" s="9"/>
      <c r="I86" s="49"/>
    </row>
    <row r="87" spans="1:9" s="7" customFormat="1" ht="13.15" customHeight="1" x14ac:dyDescent="0.2">
      <c r="A87" s="9"/>
      <c r="B87" s="10"/>
      <c r="C87" s="9"/>
      <c r="D87" s="8"/>
      <c r="E87" s="9"/>
      <c r="F87" s="98"/>
      <c r="G87" s="9"/>
      <c r="H87" s="9"/>
      <c r="I87" s="49"/>
    </row>
    <row r="88" spans="1:9" s="7" customFormat="1" ht="13.15" customHeight="1" x14ac:dyDescent="0.2">
      <c r="A88" s="9"/>
      <c r="B88" s="10"/>
      <c r="C88" s="8"/>
      <c r="D88" s="8"/>
      <c r="E88" s="9"/>
      <c r="F88" s="98"/>
      <c r="G88" s="9"/>
      <c r="H88" s="9"/>
      <c r="I88" s="49"/>
    </row>
    <row r="89" spans="1:9" s="7" customFormat="1" ht="13.15" customHeight="1" x14ac:dyDescent="0.2">
      <c r="A89" s="9"/>
      <c r="B89" s="10"/>
      <c r="C89" s="8"/>
      <c r="D89" s="8"/>
      <c r="E89" s="9"/>
      <c r="F89" s="98"/>
      <c r="G89" s="9"/>
      <c r="H89" s="9"/>
      <c r="I89" s="49"/>
    </row>
    <row r="90" spans="1:9" s="7" customFormat="1" ht="13.15" customHeight="1" x14ac:dyDescent="0.2">
      <c r="A90" s="9"/>
      <c r="B90" s="10"/>
      <c r="C90" s="8"/>
      <c r="D90" s="8"/>
      <c r="E90" s="9"/>
      <c r="F90" s="98"/>
      <c r="G90" s="9"/>
      <c r="H90" s="9"/>
      <c r="I90" s="49"/>
    </row>
    <row r="91" spans="1:9" s="9" customFormat="1" ht="12" x14ac:dyDescent="0.2">
      <c r="B91" s="10"/>
      <c r="C91" s="8"/>
      <c r="F91" s="98"/>
    </row>
    <row r="92" spans="1:9" s="9" customFormat="1" ht="12" x14ac:dyDescent="0.2">
      <c r="B92" s="10"/>
      <c r="C92" s="8"/>
      <c r="F92" s="98"/>
    </row>
    <row r="93" spans="1:9" s="9" customFormat="1" ht="12" x14ac:dyDescent="0.2">
      <c r="B93" s="10"/>
      <c r="C93" s="8"/>
      <c r="F93" s="98"/>
    </row>
    <row r="94" spans="1:9" s="9" customFormat="1" ht="12" x14ac:dyDescent="0.2">
      <c r="B94" s="10"/>
      <c r="F94" s="98"/>
    </row>
    <row r="95" spans="1:9" s="9" customFormat="1" ht="12" x14ac:dyDescent="0.2">
      <c r="B95" s="10"/>
      <c r="F95" s="98"/>
    </row>
    <row r="96" spans="1:9" s="9" customFormat="1" ht="12" x14ac:dyDescent="0.2">
      <c r="B96" s="10"/>
      <c r="F96" s="98"/>
    </row>
    <row r="97" spans="1:9" s="9" customFormat="1" x14ac:dyDescent="0.2">
      <c r="B97" s="10"/>
      <c r="D97" s="5"/>
      <c r="F97" s="98"/>
    </row>
    <row r="98" spans="1:9" s="9" customFormat="1" x14ac:dyDescent="0.2">
      <c r="B98" s="10"/>
      <c r="D98" s="5"/>
      <c r="F98" s="60"/>
      <c r="G98" s="5"/>
      <c r="H98" s="5"/>
    </row>
    <row r="99" spans="1:9" s="9" customFormat="1" x14ac:dyDescent="0.2">
      <c r="B99" s="10"/>
      <c r="D99" s="5"/>
      <c r="E99" s="5"/>
      <c r="F99" s="60"/>
      <c r="G99" s="5"/>
      <c r="H99" s="5"/>
    </row>
    <row r="100" spans="1:9" s="9" customFormat="1" x14ac:dyDescent="0.2">
      <c r="B100" s="12"/>
      <c r="C100" s="5"/>
      <c r="D100" s="5"/>
      <c r="E100" s="5"/>
      <c r="F100" s="60"/>
      <c r="G100" s="5"/>
      <c r="H100" s="5"/>
    </row>
    <row r="101" spans="1:9" s="9" customFormat="1" x14ac:dyDescent="0.2">
      <c r="B101" s="12"/>
      <c r="C101" s="5"/>
      <c r="D101" s="5"/>
      <c r="E101" s="5"/>
      <c r="F101" s="60"/>
      <c r="G101" s="5"/>
      <c r="H101" s="5"/>
    </row>
    <row r="102" spans="1:9" s="9" customFormat="1" x14ac:dyDescent="0.2">
      <c r="B102" s="12"/>
      <c r="C102" s="5"/>
      <c r="D102" s="5"/>
      <c r="E102" s="5"/>
      <c r="F102" s="60"/>
      <c r="G102" s="5"/>
      <c r="H102" s="5"/>
    </row>
    <row r="103" spans="1:9" s="9" customFormat="1" x14ac:dyDescent="0.2">
      <c r="B103" s="12"/>
      <c r="C103" s="5"/>
      <c r="D103" s="5"/>
      <c r="E103" s="5"/>
      <c r="F103" s="60"/>
      <c r="G103" s="5"/>
      <c r="H103" s="5"/>
    </row>
    <row r="104" spans="1:9" s="9" customFormat="1" x14ac:dyDescent="0.2">
      <c r="A104" s="5"/>
      <c r="B104" s="12"/>
      <c r="C104" s="5"/>
      <c r="D104" s="5"/>
      <c r="E104" s="5"/>
      <c r="F104" s="60"/>
      <c r="G104" s="5"/>
      <c r="H104" s="5"/>
      <c r="I104" s="5"/>
    </row>
    <row r="105" spans="1:9" s="9" customFormat="1" x14ac:dyDescent="0.2">
      <c r="A105" s="5"/>
      <c r="B105" s="12"/>
      <c r="C105" s="5"/>
      <c r="D105" s="5"/>
      <c r="E105" s="5"/>
      <c r="F105" s="60"/>
      <c r="G105" s="5"/>
      <c r="H105" s="5"/>
      <c r="I105" s="5"/>
    </row>
    <row r="106" spans="1:9" s="9" customFormat="1" x14ac:dyDescent="0.2">
      <c r="A106" s="5"/>
      <c r="B106" s="12"/>
      <c r="C106" s="5"/>
      <c r="D106" s="5"/>
      <c r="E106" s="5"/>
      <c r="F106" s="60"/>
      <c r="G106" s="5"/>
      <c r="H106" s="5"/>
      <c r="I106" s="5"/>
    </row>
    <row r="107" spans="1:9" s="9" customFormat="1" x14ac:dyDescent="0.2">
      <c r="A107" s="5"/>
      <c r="B107" s="12"/>
      <c r="C107" s="5"/>
      <c r="D107" s="5"/>
      <c r="E107" s="5"/>
      <c r="F107" s="60"/>
      <c r="G107" s="5"/>
      <c r="H107" s="5"/>
      <c r="I107" s="5"/>
    </row>
  </sheetData>
  <mergeCells count="9">
    <mergeCell ref="E42:F42"/>
    <mergeCell ref="C60:D60"/>
    <mergeCell ref="E61:F61"/>
    <mergeCell ref="A1:H1"/>
    <mergeCell ref="C4:D4"/>
    <mergeCell ref="E5:F5"/>
    <mergeCell ref="C22:D22"/>
    <mergeCell ref="E23:F23"/>
    <mergeCell ref="C41:D41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8"/>
  <sheetViews>
    <sheetView topLeftCell="A76" zoomScaleNormal="100" workbookViewId="0">
      <selection activeCell="I98" sqref="I98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11.28515625" style="60" customWidth="1"/>
    <col min="7" max="7" width="11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6384" width="8.85546875" style="5"/>
  </cols>
  <sheetData>
    <row r="1" spans="1:9" s="1" customFormat="1" ht="24" customHeight="1" x14ac:dyDescent="0.25">
      <c r="A1" s="176" t="s">
        <v>87</v>
      </c>
      <c r="B1" s="176"/>
      <c r="C1" s="176"/>
      <c r="D1" s="176"/>
      <c r="E1" s="176"/>
      <c r="F1" s="176"/>
      <c r="G1" s="176"/>
      <c r="H1" s="176"/>
      <c r="I1" s="47"/>
    </row>
    <row r="2" spans="1:9" s="32" customFormat="1" ht="6.75" customHeight="1" x14ac:dyDescent="0.2">
      <c r="B2" s="33"/>
      <c r="C2" s="34"/>
      <c r="D2" s="34"/>
      <c r="E2" s="35"/>
      <c r="F2" s="88"/>
      <c r="G2" s="35"/>
      <c r="H2" s="35"/>
      <c r="I2" s="35"/>
    </row>
    <row r="3" spans="1:9" ht="19.5" customHeight="1" x14ac:dyDescent="0.2">
      <c r="A3" s="50"/>
      <c r="B3" s="28" t="s">
        <v>30</v>
      </c>
      <c r="C3" s="51" t="s">
        <v>86</v>
      </c>
      <c r="D3" s="44"/>
      <c r="E3" s="14"/>
      <c r="F3" s="89"/>
      <c r="G3" s="14"/>
      <c r="H3" s="14"/>
      <c r="I3" s="14"/>
    </row>
    <row r="4" spans="1:9" ht="19.5" customHeight="1" x14ac:dyDescent="0.2">
      <c r="B4" s="28" t="s">
        <v>32</v>
      </c>
      <c r="C4" s="175">
        <v>42949</v>
      </c>
      <c r="D4" s="175"/>
      <c r="E4" s="14"/>
      <c r="F4" s="89"/>
      <c r="G4" s="14"/>
      <c r="H4" s="14"/>
      <c r="I4" s="14"/>
    </row>
    <row r="5" spans="1:9" ht="4.5" customHeight="1" x14ac:dyDescent="0.45">
      <c r="B5" s="2"/>
      <c r="C5" s="20"/>
      <c r="D5" s="20"/>
      <c r="E5" s="174"/>
      <c r="F5" s="174"/>
      <c r="G5" s="3"/>
      <c r="H5" s="4"/>
      <c r="I5" s="4"/>
    </row>
    <row r="6" spans="1:9" s="6" customFormat="1" ht="15.75" thickBot="1" x14ac:dyDescent="0.4">
      <c r="B6" s="29" t="s">
        <v>31</v>
      </c>
      <c r="C6" s="59" t="s">
        <v>1</v>
      </c>
      <c r="D6" s="59"/>
      <c r="E6" s="31" t="s">
        <v>2</v>
      </c>
      <c r="F6" s="101"/>
    </row>
    <row r="7" spans="1:9" x14ac:dyDescent="0.2">
      <c r="B7" s="22" t="s">
        <v>36</v>
      </c>
      <c r="C7" s="26" t="s">
        <v>17</v>
      </c>
      <c r="D7" s="54"/>
      <c r="E7" s="52">
        <v>2200.0300000000002</v>
      </c>
      <c r="F7" s="99"/>
      <c r="G7" s="110"/>
    </row>
    <row r="8" spans="1:9" x14ac:dyDescent="0.2">
      <c r="B8" s="48" t="s">
        <v>40</v>
      </c>
      <c r="C8" s="30" t="s">
        <v>15</v>
      </c>
      <c r="D8" s="55"/>
      <c r="E8" s="52">
        <v>1242.44</v>
      </c>
      <c r="F8" s="100"/>
      <c r="G8" s="110"/>
    </row>
    <row r="9" spans="1:9" x14ac:dyDescent="0.2">
      <c r="B9" s="48" t="s">
        <v>37</v>
      </c>
      <c r="C9" s="30" t="s">
        <v>33</v>
      </c>
      <c r="D9" s="55"/>
      <c r="E9" s="52">
        <v>602.51</v>
      </c>
      <c r="F9" s="99"/>
      <c r="G9" s="110"/>
    </row>
    <row r="10" spans="1:9" x14ac:dyDescent="0.2">
      <c r="B10" s="48" t="s">
        <v>3</v>
      </c>
      <c r="C10" s="30" t="s">
        <v>16</v>
      </c>
      <c r="D10" s="55"/>
      <c r="E10" s="52">
        <v>1037.57</v>
      </c>
      <c r="F10" s="99"/>
      <c r="G10" s="110"/>
    </row>
    <row r="11" spans="1:9" x14ac:dyDescent="0.2">
      <c r="B11" s="15" t="s">
        <v>43</v>
      </c>
      <c r="C11" s="19" t="s">
        <v>14</v>
      </c>
      <c r="D11" s="56"/>
      <c r="E11" s="53">
        <v>977.3</v>
      </c>
      <c r="F11" s="99"/>
      <c r="G11" s="110"/>
    </row>
    <row r="12" spans="1:9" x14ac:dyDescent="0.2">
      <c r="B12" s="80" t="s">
        <v>34</v>
      </c>
      <c r="C12" s="78" t="s">
        <v>35</v>
      </c>
      <c r="D12" s="73"/>
      <c r="E12" s="74">
        <v>1098.9000000000001</v>
      </c>
      <c r="F12" s="92"/>
      <c r="G12" s="110"/>
    </row>
    <row r="13" spans="1:9" x14ac:dyDescent="0.2">
      <c r="B13" s="80" t="s">
        <v>37</v>
      </c>
      <c r="C13" s="78" t="s">
        <v>42</v>
      </c>
      <c r="D13" s="73"/>
      <c r="E13" s="74">
        <v>792</v>
      </c>
      <c r="F13" s="92"/>
      <c r="G13" s="110"/>
    </row>
    <row r="14" spans="1:9" x14ac:dyDescent="0.2">
      <c r="B14" s="21"/>
      <c r="C14" s="66" t="s">
        <v>84</v>
      </c>
      <c r="D14" s="56"/>
      <c r="E14" s="41">
        <v>1029.5999999999999</v>
      </c>
      <c r="F14" s="92"/>
      <c r="G14" s="110"/>
    </row>
    <row r="15" spans="1:9" ht="13.5" thickBot="1" x14ac:dyDescent="0.25">
      <c r="B15" s="124" t="s">
        <v>37</v>
      </c>
      <c r="C15" s="125" t="s">
        <v>85</v>
      </c>
      <c r="D15" s="126"/>
      <c r="E15" s="127">
        <v>792</v>
      </c>
      <c r="F15" s="102"/>
      <c r="G15" s="114"/>
    </row>
    <row r="16" spans="1:9" s="4" customFormat="1" ht="13.5" thickBot="1" x14ac:dyDescent="0.25">
      <c r="B16" s="62"/>
      <c r="C16" s="63"/>
      <c r="D16" s="64"/>
      <c r="E16" s="65">
        <f>SUM(E7:E15)</f>
        <v>9772.35</v>
      </c>
      <c r="F16" s="93"/>
      <c r="G16" s="103"/>
    </row>
    <row r="17" spans="1:10" x14ac:dyDescent="0.2">
      <c r="B17" s="21" t="s">
        <v>41</v>
      </c>
      <c r="C17" s="24" t="s">
        <v>5</v>
      </c>
      <c r="D17" s="24"/>
      <c r="E17" s="41">
        <v>1125</v>
      </c>
      <c r="G17" s="104"/>
    </row>
    <row r="18" spans="1:10" ht="13.5" thickBot="1" x14ac:dyDescent="0.25">
      <c r="B18" s="23" t="s">
        <v>20</v>
      </c>
      <c r="C18" s="37" t="s">
        <v>21</v>
      </c>
      <c r="D18" s="37"/>
      <c r="E18" s="39">
        <v>1050</v>
      </c>
      <c r="G18" s="104"/>
    </row>
    <row r="19" spans="1:10" ht="13.5" thickBot="1" x14ac:dyDescent="0.25">
      <c r="B19" s="11"/>
      <c r="C19" s="38" t="s">
        <v>0</v>
      </c>
      <c r="D19" s="38"/>
      <c r="E19" s="40">
        <f>SUM(E16:E18)</f>
        <v>11947.35</v>
      </c>
      <c r="G19" s="104"/>
    </row>
    <row r="20" spans="1:10" ht="12.75" customHeight="1" x14ac:dyDescent="0.2">
      <c r="B20" s="11"/>
      <c r="C20" s="13"/>
      <c r="D20" s="13"/>
      <c r="E20" s="14"/>
      <c r="F20" s="89"/>
      <c r="G20" s="105"/>
      <c r="H20" s="14"/>
      <c r="I20" s="14"/>
    </row>
    <row r="21" spans="1:10" s="32" customFormat="1" ht="6.75" customHeight="1" x14ac:dyDescent="0.2">
      <c r="B21" s="33"/>
      <c r="C21" s="34"/>
      <c r="D21" s="34"/>
      <c r="E21" s="35"/>
      <c r="F21" s="88"/>
      <c r="G21" s="106"/>
      <c r="H21" s="35"/>
      <c r="I21" s="35"/>
    </row>
    <row r="22" spans="1:10" ht="19.5" customHeight="1" x14ac:dyDescent="0.2">
      <c r="A22" s="50"/>
      <c r="B22" s="28" t="s">
        <v>30</v>
      </c>
      <c r="C22" s="51" t="s">
        <v>88</v>
      </c>
      <c r="D22" s="44"/>
      <c r="E22" s="14"/>
      <c r="F22" s="89"/>
      <c r="G22" s="105"/>
      <c r="H22" s="14"/>
      <c r="I22" s="14"/>
    </row>
    <row r="23" spans="1:10" ht="19.5" customHeight="1" x14ac:dyDescent="0.2">
      <c r="B23" s="28" t="s">
        <v>32</v>
      </c>
      <c r="C23" s="175">
        <v>42956</v>
      </c>
      <c r="D23" s="175"/>
      <c r="E23" s="14"/>
      <c r="F23" s="89"/>
      <c r="G23" s="105"/>
      <c r="H23" s="14"/>
      <c r="I23" s="14"/>
    </row>
    <row r="24" spans="1:10" ht="4.5" customHeight="1" x14ac:dyDescent="0.45">
      <c r="B24" s="2"/>
      <c r="C24" s="20"/>
      <c r="D24" s="20"/>
      <c r="E24" s="174"/>
      <c r="F24" s="174"/>
      <c r="G24" s="107"/>
      <c r="H24" s="4"/>
      <c r="I24" s="4"/>
    </row>
    <row r="25" spans="1:10" s="6" customFormat="1" ht="13.5" thickBot="1" x14ac:dyDescent="0.25">
      <c r="B25" s="29" t="s">
        <v>31</v>
      </c>
      <c r="C25" s="59" t="s">
        <v>1</v>
      </c>
      <c r="D25" s="59"/>
      <c r="E25" s="31" t="s">
        <v>62</v>
      </c>
      <c r="F25" s="90"/>
      <c r="G25" s="108"/>
    </row>
    <row r="26" spans="1:10" x14ac:dyDescent="0.2">
      <c r="B26" s="22" t="s">
        <v>36</v>
      </c>
      <c r="C26" s="26" t="s">
        <v>17</v>
      </c>
      <c r="D26" s="54"/>
      <c r="E26" s="52">
        <v>2283.91</v>
      </c>
      <c r="F26" s="102"/>
      <c r="G26" s="114"/>
    </row>
    <row r="27" spans="1:10" x14ac:dyDescent="0.2">
      <c r="B27" s="48" t="s">
        <v>40</v>
      </c>
      <c r="C27" s="30" t="s">
        <v>15</v>
      </c>
      <c r="D27" s="55"/>
      <c r="E27" s="52">
        <v>1359.38</v>
      </c>
      <c r="F27" s="102"/>
      <c r="G27" s="114"/>
    </row>
    <row r="28" spans="1:10" x14ac:dyDescent="0.2">
      <c r="B28" s="48" t="s">
        <v>37</v>
      </c>
      <c r="C28" s="30" t="s">
        <v>33</v>
      </c>
      <c r="D28" s="55"/>
      <c r="E28" s="52">
        <v>602.51</v>
      </c>
      <c r="F28" s="116"/>
      <c r="G28" s="114"/>
    </row>
    <row r="29" spans="1:10" x14ac:dyDescent="0.2">
      <c r="B29" s="48" t="s">
        <v>3</v>
      </c>
      <c r="C29" s="30" t="s">
        <v>16</v>
      </c>
      <c r="D29" s="55"/>
      <c r="E29" s="52">
        <v>1037.58</v>
      </c>
      <c r="F29" s="102"/>
      <c r="G29" s="114"/>
      <c r="H29" s="113"/>
      <c r="J29" s="60"/>
    </row>
    <row r="30" spans="1:10" x14ac:dyDescent="0.2">
      <c r="B30" s="15" t="s">
        <v>43</v>
      </c>
      <c r="C30" s="19" t="s">
        <v>14</v>
      </c>
      <c r="D30" s="56"/>
      <c r="E30" s="53">
        <v>977.31</v>
      </c>
      <c r="F30" s="102"/>
      <c r="G30" s="114"/>
    </row>
    <row r="31" spans="1:10" x14ac:dyDescent="0.2">
      <c r="B31" s="80" t="s">
        <v>34</v>
      </c>
      <c r="C31" s="78" t="s">
        <v>35</v>
      </c>
      <c r="D31" s="73"/>
      <c r="E31" s="74">
        <v>1140.1099999999999</v>
      </c>
      <c r="F31" s="102"/>
      <c r="G31" s="114"/>
    </row>
    <row r="32" spans="1:10" x14ac:dyDescent="0.2">
      <c r="B32" s="80" t="s">
        <v>37</v>
      </c>
      <c r="C32" s="78" t="s">
        <v>42</v>
      </c>
      <c r="D32" s="73"/>
      <c r="E32" s="74">
        <v>792</v>
      </c>
      <c r="F32" s="92"/>
      <c r="G32" s="110"/>
    </row>
    <row r="33" spans="1:9" x14ac:dyDescent="0.2">
      <c r="B33" s="21"/>
      <c r="C33" s="66" t="s">
        <v>84</v>
      </c>
      <c r="D33" s="56"/>
      <c r="E33" s="41">
        <v>1029.5999999999999</v>
      </c>
      <c r="F33" s="92"/>
      <c r="G33" s="110"/>
    </row>
    <row r="34" spans="1:9" x14ac:dyDescent="0.2">
      <c r="B34" s="21" t="s">
        <v>37</v>
      </c>
      <c r="C34" s="66" t="s">
        <v>85</v>
      </c>
      <c r="D34" s="56"/>
      <c r="E34" s="41">
        <v>792</v>
      </c>
      <c r="F34" s="92"/>
      <c r="G34" s="110"/>
    </row>
    <row r="35" spans="1:9" ht="13.5" thickBot="1" x14ac:dyDescent="0.25">
      <c r="B35" s="124"/>
      <c r="C35" s="125" t="s">
        <v>92</v>
      </c>
      <c r="D35" s="126"/>
      <c r="E35" s="127">
        <v>316.8</v>
      </c>
      <c r="F35" s="102"/>
      <c r="G35" s="114"/>
    </row>
    <row r="36" spans="1:9" s="4" customFormat="1" ht="13.5" thickBot="1" x14ac:dyDescent="0.25">
      <c r="B36" s="62"/>
      <c r="C36" s="63"/>
      <c r="D36" s="64"/>
      <c r="E36" s="65">
        <f>SUM(E26:E35)</f>
        <v>10331.199999999999</v>
      </c>
      <c r="F36" s="93"/>
      <c r="G36" s="114"/>
    </row>
    <row r="37" spans="1:9" x14ac:dyDescent="0.2">
      <c r="B37" s="21" t="s">
        <v>41</v>
      </c>
      <c r="C37" s="24" t="s">
        <v>5</v>
      </c>
      <c r="D37" s="24"/>
      <c r="E37" s="41">
        <v>1125</v>
      </c>
      <c r="G37" s="103"/>
    </row>
    <row r="38" spans="1:9" ht="13.5" thickBot="1" x14ac:dyDescent="0.25">
      <c r="B38" s="23" t="s">
        <v>20</v>
      </c>
      <c r="C38" s="37" t="s">
        <v>21</v>
      </c>
      <c r="D38" s="37"/>
      <c r="E38" s="39">
        <v>1050</v>
      </c>
      <c r="G38" s="103"/>
    </row>
    <row r="39" spans="1:9" ht="13.5" thickBot="1" x14ac:dyDescent="0.25">
      <c r="B39" s="11"/>
      <c r="C39" s="38" t="s">
        <v>0</v>
      </c>
      <c r="D39" s="38"/>
      <c r="E39" s="40">
        <f>SUM(E36:E38)</f>
        <v>12506.199999999999</v>
      </c>
      <c r="G39" s="114"/>
    </row>
    <row r="40" spans="1:9" ht="12.75" customHeight="1" x14ac:dyDescent="0.2">
      <c r="B40" s="11"/>
      <c r="C40" s="13"/>
      <c r="D40" s="13"/>
      <c r="E40" s="14"/>
      <c r="F40" s="89"/>
      <c r="G40" s="14"/>
      <c r="H40" s="14"/>
      <c r="I40" s="14"/>
    </row>
    <row r="41" spans="1:9" s="32" customFormat="1" ht="6.75" customHeight="1" x14ac:dyDescent="0.2">
      <c r="B41" s="33"/>
      <c r="C41" s="34"/>
      <c r="D41" s="34"/>
      <c r="E41" s="35"/>
      <c r="F41" s="88"/>
      <c r="G41" s="35"/>
      <c r="H41" s="35"/>
      <c r="I41" s="35"/>
    </row>
    <row r="42" spans="1:9" ht="19.5" customHeight="1" x14ac:dyDescent="0.2">
      <c r="A42" s="50"/>
      <c r="B42" s="28" t="s">
        <v>30</v>
      </c>
      <c r="C42" s="51" t="s">
        <v>89</v>
      </c>
      <c r="D42" s="44"/>
      <c r="E42" s="14"/>
      <c r="F42" s="89"/>
      <c r="G42" s="14"/>
      <c r="H42" s="14"/>
      <c r="I42" s="14"/>
    </row>
    <row r="43" spans="1:9" ht="19.5" customHeight="1" x14ac:dyDescent="0.2">
      <c r="B43" s="28" t="s">
        <v>32</v>
      </c>
      <c r="C43" s="175">
        <v>42963</v>
      </c>
      <c r="D43" s="175"/>
      <c r="E43" s="14"/>
      <c r="F43" s="89"/>
      <c r="G43" s="14"/>
      <c r="H43" s="14"/>
      <c r="I43" s="14"/>
    </row>
    <row r="44" spans="1:9" ht="4.5" customHeight="1" x14ac:dyDescent="0.45">
      <c r="B44" s="2"/>
      <c r="C44" s="20"/>
      <c r="D44" s="20"/>
      <c r="E44" s="174"/>
      <c r="F44" s="174"/>
      <c r="G44" s="3"/>
      <c r="H44" s="4"/>
      <c r="I44" s="4"/>
    </row>
    <row r="45" spans="1:9" s="6" customFormat="1" ht="13.5" thickBot="1" x14ac:dyDescent="0.25">
      <c r="B45" s="29" t="s">
        <v>31</v>
      </c>
      <c r="C45" s="59" t="s">
        <v>1</v>
      </c>
      <c r="D45" s="59"/>
      <c r="E45" s="31" t="s">
        <v>2</v>
      </c>
      <c r="F45" s="90"/>
    </row>
    <row r="46" spans="1:9" x14ac:dyDescent="0.2">
      <c r="B46" s="22" t="s">
        <v>36</v>
      </c>
      <c r="C46" s="26" t="s">
        <v>17</v>
      </c>
      <c r="D46" s="54"/>
      <c r="E46" s="119">
        <v>2200.0300000000002</v>
      </c>
      <c r="G46" s="91"/>
    </row>
    <row r="47" spans="1:9" x14ac:dyDescent="0.2">
      <c r="B47" s="48" t="s">
        <v>40</v>
      </c>
      <c r="C47" s="30" t="s">
        <v>15</v>
      </c>
      <c r="D47" s="55"/>
      <c r="E47" s="119">
        <v>1242.44</v>
      </c>
      <c r="F47" s="91"/>
      <c r="G47" s="70"/>
    </row>
    <row r="48" spans="1:9" x14ac:dyDescent="0.2">
      <c r="B48" s="48" t="s">
        <v>37</v>
      </c>
      <c r="C48" s="30" t="s">
        <v>33</v>
      </c>
      <c r="D48" s="55"/>
      <c r="E48" s="119">
        <v>702.51</v>
      </c>
      <c r="F48" s="91"/>
      <c r="G48" s="118"/>
      <c r="H48" s="60"/>
    </row>
    <row r="49" spans="1:9" x14ac:dyDescent="0.2">
      <c r="B49" s="48" t="s">
        <v>3</v>
      </c>
      <c r="C49" s="30" t="s">
        <v>16</v>
      </c>
      <c r="D49" s="55"/>
      <c r="E49" s="119">
        <v>1037.57</v>
      </c>
      <c r="F49" s="94"/>
    </row>
    <row r="50" spans="1:9" x14ac:dyDescent="0.2">
      <c r="B50" s="15" t="s">
        <v>43</v>
      </c>
      <c r="C50" s="19" t="s">
        <v>14</v>
      </c>
      <c r="D50" s="56"/>
      <c r="E50" s="120">
        <v>977.3</v>
      </c>
    </row>
    <row r="51" spans="1:9" x14ac:dyDescent="0.2">
      <c r="B51" s="80" t="s">
        <v>34</v>
      </c>
      <c r="C51" s="78" t="s">
        <v>35</v>
      </c>
      <c r="D51" s="73"/>
      <c r="E51" s="121">
        <v>1098.9000000000001</v>
      </c>
      <c r="F51" s="92"/>
    </row>
    <row r="52" spans="1:9" x14ac:dyDescent="0.2">
      <c r="B52" s="80" t="s">
        <v>37</v>
      </c>
      <c r="C52" s="78" t="s">
        <v>42</v>
      </c>
      <c r="D52" s="73"/>
      <c r="E52" s="74">
        <v>792</v>
      </c>
      <c r="F52" s="92"/>
      <c r="G52" s="110"/>
    </row>
    <row r="53" spans="1:9" x14ac:dyDescent="0.2">
      <c r="B53" s="21"/>
      <c r="C53" s="66" t="s">
        <v>84</v>
      </c>
      <c r="D53" s="56"/>
      <c r="E53" s="41">
        <v>1029.5999999999999</v>
      </c>
      <c r="F53" s="92"/>
      <c r="G53" s="110"/>
    </row>
    <row r="54" spans="1:9" x14ac:dyDescent="0.2">
      <c r="B54" s="61"/>
      <c r="C54" s="77" t="s">
        <v>85</v>
      </c>
      <c r="D54" s="55"/>
      <c r="E54" s="128">
        <v>792</v>
      </c>
      <c r="F54" s="92"/>
      <c r="G54" s="110"/>
    </row>
    <row r="55" spans="1:9" ht="13.5" thickBot="1" x14ac:dyDescent="0.25">
      <c r="B55" s="124"/>
      <c r="C55" s="125" t="s">
        <v>92</v>
      </c>
      <c r="D55" s="126"/>
      <c r="E55" s="127">
        <v>1029.5999999999999</v>
      </c>
      <c r="F55" s="102"/>
      <c r="G55" s="114"/>
    </row>
    <row r="56" spans="1:9" s="4" customFormat="1" ht="13.5" thickBot="1" x14ac:dyDescent="0.25">
      <c r="B56" s="62"/>
      <c r="C56" s="63"/>
      <c r="D56" s="64"/>
      <c r="E56" s="65">
        <f>SUM(E45:E55)</f>
        <v>10901.95</v>
      </c>
      <c r="F56" s="93"/>
      <c r="G56" s="114"/>
    </row>
    <row r="57" spans="1:9" x14ac:dyDescent="0.2">
      <c r="B57" s="21" t="s">
        <v>41</v>
      </c>
      <c r="C57" s="24" t="s">
        <v>5</v>
      </c>
      <c r="D57" s="24"/>
      <c r="E57" s="41">
        <v>1125</v>
      </c>
    </row>
    <row r="58" spans="1:9" ht="13.5" thickBot="1" x14ac:dyDescent="0.25">
      <c r="B58" s="23" t="s">
        <v>20</v>
      </c>
      <c r="C58" s="37" t="s">
        <v>21</v>
      </c>
      <c r="D58" s="37"/>
      <c r="E58" s="39">
        <v>1050</v>
      </c>
    </row>
    <row r="59" spans="1:9" ht="13.5" thickBot="1" x14ac:dyDescent="0.25">
      <c r="B59" s="11"/>
      <c r="C59" s="38" t="s">
        <v>0</v>
      </c>
      <c r="D59" s="38"/>
      <c r="E59" s="40">
        <f>SUM(E56:E58)</f>
        <v>13076.95</v>
      </c>
    </row>
    <row r="60" spans="1:9" x14ac:dyDescent="0.2">
      <c r="B60" s="11"/>
      <c r="C60" s="38"/>
      <c r="D60" s="38"/>
      <c r="E60" s="86"/>
    </row>
    <row r="61" spans="1:9" s="32" customFormat="1" ht="6.75" customHeight="1" x14ac:dyDescent="0.2">
      <c r="B61" s="33"/>
      <c r="C61" s="34"/>
      <c r="D61" s="34"/>
      <c r="E61" s="35"/>
      <c r="F61" s="88"/>
      <c r="G61" s="35"/>
      <c r="H61" s="35"/>
      <c r="I61" s="35"/>
    </row>
    <row r="62" spans="1:9" ht="19.5" customHeight="1" x14ac:dyDescent="0.2">
      <c r="A62" s="50"/>
      <c r="B62" s="28" t="s">
        <v>30</v>
      </c>
      <c r="C62" s="51" t="s">
        <v>90</v>
      </c>
      <c r="D62" s="44"/>
      <c r="E62" s="14"/>
      <c r="F62" s="89"/>
      <c r="G62" s="14"/>
      <c r="H62" s="14"/>
      <c r="I62" s="14"/>
    </row>
    <row r="63" spans="1:9" ht="19.5" customHeight="1" x14ac:dyDescent="0.2">
      <c r="B63" s="28" t="s">
        <v>32</v>
      </c>
      <c r="C63" s="175">
        <v>42970</v>
      </c>
      <c r="D63" s="175"/>
      <c r="E63" s="14"/>
      <c r="F63" s="89"/>
      <c r="G63" s="14"/>
      <c r="H63" s="14"/>
      <c r="I63" s="14"/>
    </row>
    <row r="64" spans="1:9" ht="4.5" customHeight="1" x14ac:dyDescent="0.45">
      <c r="B64" s="2"/>
      <c r="C64" s="20"/>
      <c r="D64" s="20"/>
      <c r="E64" s="174"/>
      <c r="F64" s="174"/>
      <c r="G64" s="3"/>
      <c r="H64" s="4"/>
      <c r="I64" s="4"/>
    </row>
    <row r="65" spans="2:8" s="6" customFormat="1" ht="13.5" thickBot="1" x14ac:dyDescent="0.25">
      <c r="B65" s="29" t="s">
        <v>31</v>
      </c>
      <c r="C65" s="59" t="s">
        <v>1</v>
      </c>
      <c r="D65" s="59"/>
      <c r="E65" s="31" t="s">
        <v>2</v>
      </c>
      <c r="F65" s="90"/>
    </row>
    <row r="66" spans="2:8" x14ac:dyDescent="0.2">
      <c r="B66" s="22" t="s">
        <v>36</v>
      </c>
      <c r="C66" s="26" t="s">
        <v>17</v>
      </c>
      <c r="D66" s="54"/>
      <c r="E66" s="119">
        <v>2528.9899999999998</v>
      </c>
      <c r="G66" s="91"/>
    </row>
    <row r="67" spans="2:8" x14ac:dyDescent="0.2">
      <c r="B67" s="48" t="s">
        <v>40</v>
      </c>
      <c r="C67" s="30" t="s">
        <v>15</v>
      </c>
      <c r="D67" s="55"/>
      <c r="E67" s="119">
        <v>1710.2</v>
      </c>
      <c r="F67" s="91"/>
      <c r="G67" s="70"/>
    </row>
    <row r="68" spans="2:8" x14ac:dyDescent="0.2">
      <c r="B68" s="48" t="s">
        <v>37</v>
      </c>
      <c r="C68" s="30" t="s">
        <v>33</v>
      </c>
      <c r="D68" s="55"/>
      <c r="E68" s="119">
        <v>802.52</v>
      </c>
      <c r="F68" s="91"/>
      <c r="G68" s="118"/>
      <c r="H68" s="60"/>
    </row>
    <row r="69" spans="2:8" x14ac:dyDescent="0.2">
      <c r="B69" s="48" t="s">
        <v>3</v>
      </c>
      <c r="C69" s="30" t="s">
        <v>16</v>
      </c>
      <c r="D69" s="55"/>
      <c r="E69" s="119">
        <v>1037.58</v>
      </c>
      <c r="F69" s="94"/>
    </row>
    <row r="70" spans="2:8" x14ac:dyDescent="0.2">
      <c r="B70" s="15" t="s">
        <v>43</v>
      </c>
      <c r="C70" s="19" t="s">
        <v>14</v>
      </c>
      <c r="D70" s="56"/>
      <c r="E70" s="120">
        <v>977.3</v>
      </c>
    </row>
    <row r="71" spans="2:8" x14ac:dyDescent="0.2">
      <c r="B71" s="80" t="s">
        <v>34</v>
      </c>
      <c r="C71" s="78" t="s">
        <v>35</v>
      </c>
      <c r="D71" s="73"/>
      <c r="E71" s="121">
        <v>1098.9000000000001</v>
      </c>
      <c r="F71" s="92"/>
    </row>
    <row r="72" spans="2:8" x14ac:dyDescent="0.2">
      <c r="B72" s="80" t="s">
        <v>37</v>
      </c>
      <c r="C72" s="78" t="s">
        <v>42</v>
      </c>
      <c r="D72" s="73"/>
      <c r="E72" s="74">
        <v>792</v>
      </c>
      <c r="F72" s="92"/>
      <c r="G72" s="110"/>
    </row>
    <row r="73" spans="2:8" x14ac:dyDescent="0.2">
      <c r="B73" s="21"/>
      <c r="C73" s="66" t="s">
        <v>84</v>
      </c>
      <c r="D73" s="56"/>
      <c r="E73" s="41">
        <v>1133.55</v>
      </c>
      <c r="F73" s="92"/>
      <c r="G73" s="110"/>
    </row>
    <row r="74" spans="2:8" x14ac:dyDescent="0.2">
      <c r="B74" s="61" t="s">
        <v>37</v>
      </c>
      <c r="C74" s="77" t="s">
        <v>85</v>
      </c>
      <c r="D74" s="55"/>
      <c r="E74" s="128">
        <v>792</v>
      </c>
      <c r="F74" s="92"/>
      <c r="G74" s="110"/>
    </row>
    <row r="75" spans="2:8" ht="13.5" thickBot="1" x14ac:dyDescent="0.25">
      <c r="B75" s="124" t="s">
        <v>93</v>
      </c>
      <c r="C75" s="125" t="s">
        <v>92</v>
      </c>
      <c r="D75" s="126"/>
      <c r="E75" s="127">
        <v>1133.55</v>
      </c>
      <c r="F75" s="102"/>
      <c r="G75" s="114"/>
    </row>
    <row r="76" spans="2:8" s="4" customFormat="1" ht="13.5" thickBot="1" x14ac:dyDescent="0.25">
      <c r="B76" s="62"/>
      <c r="C76" s="63"/>
      <c r="D76" s="64"/>
      <c r="E76" s="65">
        <f>SUM(E66:E75)</f>
        <v>12006.589999999998</v>
      </c>
      <c r="F76" s="93"/>
      <c r="G76" s="114"/>
    </row>
    <row r="77" spans="2:8" x14ac:dyDescent="0.2">
      <c r="B77" s="21" t="s">
        <v>41</v>
      </c>
      <c r="C77" s="24" t="s">
        <v>5</v>
      </c>
      <c r="D77" s="24"/>
      <c r="E77" s="41">
        <v>1125</v>
      </c>
    </row>
    <row r="78" spans="2:8" ht="13.5" thickBot="1" x14ac:dyDescent="0.25">
      <c r="B78" s="23" t="s">
        <v>20</v>
      </c>
      <c r="C78" s="37" t="s">
        <v>21</v>
      </c>
      <c r="D78" s="37"/>
      <c r="E78" s="39">
        <v>1050</v>
      </c>
    </row>
    <row r="79" spans="2:8" ht="13.5" thickBot="1" x14ac:dyDescent="0.25">
      <c r="B79" s="11"/>
      <c r="C79" s="38" t="s">
        <v>0</v>
      </c>
      <c r="D79" s="38"/>
      <c r="E79" s="40">
        <f>SUM(E76:E78)</f>
        <v>14181.589999999998</v>
      </c>
    </row>
    <row r="80" spans="2:8" x14ac:dyDescent="0.2">
      <c r="B80" s="11"/>
      <c r="C80" s="38"/>
      <c r="D80" s="38"/>
      <c r="E80" s="86"/>
    </row>
    <row r="81" spans="1:13" s="32" customFormat="1" ht="6.75" customHeight="1" x14ac:dyDescent="0.2">
      <c r="B81" s="33"/>
      <c r="C81" s="34"/>
      <c r="D81" s="34"/>
      <c r="E81" s="35"/>
      <c r="F81" s="88"/>
      <c r="G81" s="35"/>
      <c r="H81" s="35"/>
      <c r="I81" s="35"/>
    </row>
    <row r="82" spans="1:13" ht="19.5" customHeight="1" x14ac:dyDescent="0.2">
      <c r="A82" s="50"/>
      <c r="B82" s="28" t="s">
        <v>30</v>
      </c>
      <c r="C82" s="51" t="s">
        <v>91</v>
      </c>
      <c r="D82" s="44"/>
      <c r="E82" s="14"/>
      <c r="F82" s="89"/>
      <c r="G82" s="14"/>
      <c r="H82" s="14"/>
      <c r="I82" s="14"/>
    </row>
    <row r="83" spans="1:13" ht="19.5" customHeight="1" x14ac:dyDescent="0.2">
      <c r="B83" s="28" t="s">
        <v>32</v>
      </c>
      <c r="C83" s="175">
        <v>42977</v>
      </c>
      <c r="D83" s="175"/>
      <c r="E83" s="14"/>
      <c r="F83" s="89"/>
      <c r="G83" s="14"/>
      <c r="H83" s="14"/>
      <c r="I83" s="14"/>
    </row>
    <row r="84" spans="1:13" ht="4.5" customHeight="1" x14ac:dyDescent="0.45">
      <c r="B84" s="2"/>
      <c r="C84" s="20"/>
      <c r="D84" s="20"/>
      <c r="E84" s="174"/>
      <c r="F84" s="174"/>
      <c r="G84" s="3"/>
      <c r="H84" s="4"/>
      <c r="I84" s="4"/>
    </row>
    <row r="85" spans="1:13" s="6" customFormat="1" ht="13.5" thickBot="1" x14ac:dyDescent="0.25">
      <c r="B85" s="29" t="s">
        <v>31</v>
      </c>
      <c r="C85" s="59" t="s">
        <v>1</v>
      </c>
      <c r="D85" s="59"/>
      <c r="E85" s="31" t="s">
        <v>2</v>
      </c>
      <c r="F85" s="90"/>
    </row>
    <row r="86" spans="1:13" x14ac:dyDescent="0.2">
      <c r="B86" s="22" t="s">
        <v>36</v>
      </c>
      <c r="C86" s="26" t="s">
        <v>17</v>
      </c>
      <c r="D86" s="54"/>
      <c r="E86" s="119">
        <v>3684.09</v>
      </c>
      <c r="G86" s="91"/>
    </row>
    <row r="87" spans="1:13" x14ac:dyDescent="0.2">
      <c r="B87" s="48" t="s">
        <v>40</v>
      </c>
      <c r="C87" s="30" t="s">
        <v>15</v>
      </c>
      <c r="D87" s="55"/>
      <c r="E87" s="119">
        <v>2284.19</v>
      </c>
      <c r="F87" s="91"/>
      <c r="G87" s="70"/>
    </row>
    <row r="88" spans="1:13" x14ac:dyDescent="0.2">
      <c r="B88" s="48" t="s">
        <v>37</v>
      </c>
      <c r="C88" s="30" t="s">
        <v>33</v>
      </c>
      <c r="D88" s="55"/>
      <c r="E88" s="119">
        <v>802.51</v>
      </c>
      <c r="F88" s="91"/>
      <c r="G88" s="118"/>
      <c r="H88" s="60"/>
    </row>
    <row r="89" spans="1:13" x14ac:dyDescent="0.2">
      <c r="B89" s="48" t="s">
        <v>3</v>
      </c>
      <c r="C89" s="30" t="s">
        <v>16</v>
      </c>
      <c r="D89" s="55"/>
      <c r="E89" s="119">
        <v>1396.62</v>
      </c>
      <c r="F89" s="94"/>
    </row>
    <row r="90" spans="1:13" x14ac:dyDescent="0.2">
      <c r="B90" s="15" t="s">
        <v>43</v>
      </c>
      <c r="C90" s="19" t="s">
        <v>14</v>
      </c>
      <c r="D90" s="56"/>
      <c r="E90" s="120">
        <v>977.31</v>
      </c>
    </row>
    <row r="91" spans="1:13" x14ac:dyDescent="0.2">
      <c r="B91" s="80" t="s">
        <v>37</v>
      </c>
      <c r="C91" s="78" t="s">
        <v>42</v>
      </c>
      <c r="D91" s="73"/>
      <c r="E91" s="74">
        <v>792</v>
      </c>
      <c r="F91" s="92"/>
      <c r="G91" s="110"/>
    </row>
    <row r="92" spans="1:13" x14ac:dyDescent="0.2">
      <c r="B92" s="21"/>
      <c r="C92" s="66" t="s">
        <v>84</v>
      </c>
      <c r="D92" s="56"/>
      <c r="E92" s="41">
        <v>1029.5999999999999</v>
      </c>
      <c r="F92" s="92"/>
      <c r="G92" s="110"/>
    </row>
    <row r="93" spans="1:13" x14ac:dyDescent="0.2">
      <c r="B93" s="61" t="s">
        <v>37</v>
      </c>
      <c r="C93" s="77" t="s">
        <v>85</v>
      </c>
      <c r="D93" s="55"/>
      <c r="E93" s="128">
        <v>792</v>
      </c>
      <c r="F93" s="92"/>
      <c r="G93" s="110"/>
    </row>
    <row r="94" spans="1:13" x14ac:dyDescent="0.2">
      <c r="B94" s="21" t="s">
        <v>93</v>
      </c>
      <c r="C94" s="66" t="s">
        <v>92</v>
      </c>
      <c r="D94" s="56"/>
      <c r="E94" s="41">
        <v>792</v>
      </c>
      <c r="F94" s="92"/>
      <c r="G94" s="110"/>
    </row>
    <row r="95" spans="1:13" ht="13.5" thickBot="1" x14ac:dyDescent="0.25">
      <c r="B95" s="124" t="s">
        <v>95</v>
      </c>
      <c r="C95" s="125" t="s">
        <v>94</v>
      </c>
      <c r="D95" s="126"/>
      <c r="E95" s="127">
        <v>475.2</v>
      </c>
      <c r="F95" s="102"/>
      <c r="G95" s="114"/>
    </row>
    <row r="96" spans="1:13" ht="14.25" thickTop="1" thickBot="1" x14ac:dyDescent="0.25">
      <c r="B96" s="11"/>
      <c r="C96" s="38" t="s">
        <v>0</v>
      </c>
      <c r="D96" s="38"/>
      <c r="E96" s="129">
        <f>SUM(E86:E95)</f>
        <v>13025.520000000002</v>
      </c>
      <c r="M96" s="5" t="s">
        <v>96</v>
      </c>
    </row>
    <row r="97" spans="1:9" ht="12.75" customHeight="1" x14ac:dyDescent="0.2">
      <c r="B97" s="11"/>
      <c r="C97" s="13"/>
      <c r="D97" s="13"/>
      <c r="E97" s="14"/>
      <c r="F97" s="89"/>
      <c r="G97" s="14"/>
      <c r="H97" s="14"/>
      <c r="I97" s="14"/>
    </row>
    <row r="98" spans="1:9" s="7" customFormat="1" ht="13.15" customHeight="1" x14ac:dyDescent="0.2">
      <c r="A98" s="16" t="s">
        <v>6</v>
      </c>
      <c r="B98" s="17" t="s">
        <v>7</v>
      </c>
      <c r="C98" s="17"/>
      <c r="D98" s="42">
        <v>9000</v>
      </c>
      <c r="E98" s="57" t="s">
        <v>63</v>
      </c>
      <c r="F98" s="16" t="s">
        <v>46</v>
      </c>
      <c r="G98" s="17" t="s">
        <v>44</v>
      </c>
      <c r="H98" s="42">
        <v>3948.27</v>
      </c>
      <c r="I98" s="68" t="s">
        <v>63</v>
      </c>
    </row>
    <row r="99" spans="1:9" s="7" customFormat="1" ht="13.15" customHeight="1" x14ac:dyDescent="0.2">
      <c r="A99" s="16" t="s">
        <v>9</v>
      </c>
      <c r="B99" s="17" t="s">
        <v>10</v>
      </c>
      <c r="C99" s="17"/>
      <c r="D99" s="42">
        <v>311.83999999999997</v>
      </c>
      <c r="E99" s="57" t="s">
        <v>63</v>
      </c>
      <c r="F99" s="95" t="s">
        <v>8</v>
      </c>
      <c r="G99" s="17" t="s">
        <v>23</v>
      </c>
      <c r="H99" s="42">
        <v>0</v>
      </c>
      <c r="I99" s="123"/>
    </row>
    <row r="100" spans="1:9" s="7" customFormat="1" ht="13.15" customHeight="1" x14ac:dyDescent="0.2">
      <c r="A100" s="16" t="s">
        <v>38</v>
      </c>
      <c r="B100" s="17" t="s">
        <v>39</v>
      </c>
      <c r="C100" s="17"/>
      <c r="D100" s="42">
        <v>472.63</v>
      </c>
      <c r="E100" s="57" t="s">
        <v>63</v>
      </c>
      <c r="F100" s="95" t="s">
        <v>27</v>
      </c>
      <c r="G100" s="17" t="s">
        <v>29</v>
      </c>
      <c r="H100" s="42">
        <v>500</v>
      </c>
      <c r="I100" s="68" t="s">
        <v>63</v>
      </c>
    </row>
    <row r="101" spans="1:9" s="7" customFormat="1" ht="13.15" customHeight="1" x14ac:dyDescent="0.2">
      <c r="A101" s="16" t="s">
        <v>11</v>
      </c>
      <c r="B101" s="17" t="s">
        <v>47</v>
      </c>
      <c r="C101" s="42"/>
      <c r="D101" s="42">
        <v>5000</v>
      </c>
      <c r="E101" s="57" t="s">
        <v>63</v>
      </c>
      <c r="F101" s="95" t="s">
        <v>9</v>
      </c>
      <c r="G101" s="17" t="s">
        <v>18</v>
      </c>
      <c r="H101" s="42">
        <v>12000</v>
      </c>
      <c r="I101" s="68" t="s">
        <v>63</v>
      </c>
    </row>
    <row r="102" spans="1:9" s="7" customFormat="1" ht="13.15" customHeight="1" thickBot="1" x14ac:dyDescent="0.25">
      <c r="A102" s="16" t="s">
        <v>11</v>
      </c>
      <c r="B102" s="17" t="s">
        <v>48</v>
      </c>
      <c r="C102" s="42"/>
      <c r="D102" s="42">
        <v>4000</v>
      </c>
      <c r="E102" s="57" t="s">
        <v>63</v>
      </c>
      <c r="F102" s="96" t="s">
        <v>22</v>
      </c>
      <c r="G102" s="17" t="s">
        <v>19</v>
      </c>
      <c r="H102" s="43">
        <v>11000</v>
      </c>
      <c r="I102" s="68" t="s">
        <v>63</v>
      </c>
    </row>
    <row r="103" spans="1:9" s="7" customFormat="1" ht="13.15" customHeight="1" thickTop="1" thickBot="1" x14ac:dyDescent="0.25">
      <c r="A103" s="16" t="s">
        <v>11</v>
      </c>
      <c r="B103" s="17" t="s">
        <v>49</v>
      </c>
      <c r="C103" s="42"/>
      <c r="D103" s="42">
        <v>1126.4100000000001</v>
      </c>
      <c r="E103" s="57" t="s">
        <v>63</v>
      </c>
      <c r="F103" s="97"/>
      <c r="G103" s="17"/>
      <c r="H103" s="49">
        <f>SUM(H98:H102)+SUM(D98:D105)</f>
        <v>47359.15</v>
      </c>
      <c r="I103" s="68"/>
    </row>
    <row r="104" spans="1:9" s="7" customFormat="1" ht="13.15" customHeight="1" thickBot="1" x14ac:dyDescent="0.25">
      <c r="A104" s="16"/>
      <c r="B104" s="17"/>
      <c r="C104" s="42"/>
      <c r="D104" s="42"/>
      <c r="E104" s="57"/>
      <c r="F104" s="97"/>
      <c r="G104" s="45" t="s">
        <v>4</v>
      </c>
      <c r="H104" s="46">
        <f>E96+H103</f>
        <v>60384.670000000006</v>
      </c>
      <c r="I104" s="49"/>
    </row>
    <row r="105" spans="1:9" s="7" customFormat="1" ht="13.15" customHeight="1" x14ac:dyDescent="0.2">
      <c r="A105" s="16"/>
      <c r="B105" s="17"/>
      <c r="C105" s="42"/>
      <c r="D105" s="42"/>
      <c r="E105" s="42"/>
      <c r="F105" s="98"/>
      <c r="G105" s="9"/>
      <c r="H105" s="9"/>
      <c r="I105" s="49"/>
    </row>
    <row r="106" spans="1:9" s="7" customFormat="1" ht="13.15" customHeight="1" x14ac:dyDescent="0.2">
      <c r="B106" s="16"/>
      <c r="C106" s="17"/>
      <c r="D106" s="9"/>
      <c r="E106" s="42"/>
      <c r="F106" s="98"/>
      <c r="G106" s="9"/>
      <c r="H106" s="9"/>
      <c r="I106" s="49"/>
    </row>
    <row r="107" spans="1:9" s="7" customFormat="1" ht="13.15" customHeight="1" x14ac:dyDescent="0.2">
      <c r="B107" s="16"/>
      <c r="C107" s="17"/>
      <c r="D107" s="8"/>
      <c r="E107" s="9"/>
      <c r="F107" s="98"/>
      <c r="G107" s="9"/>
      <c r="H107" s="9"/>
      <c r="I107" s="49"/>
    </row>
    <row r="108" spans="1:9" s="7" customFormat="1" ht="13.15" customHeight="1" x14ac:dyDescent="0.2">
      <c r="A108" s="9"/>
      <c r="B108" s="10"/>
      <c r="C108" s="9"/>
      <c r="D108" s="8"/>
      <c r="E108" s="9"/>
      <c r="F108" s="98"/>
      <c r="G108" s="9"/>
      <c r="H108" s="9"/>
      <c r="I108" s="49"/>
    </row>
    <row r="109" spans="1:9" s="7" customFormat="1" ht="13.15" customHeight="1" x14ac:dyDescent="0.2">
      <c r="A109" s="9"/>
      <c r="B109" s="10"/>
      <c r="C109" s="8"/>
      <c r="D109" s="8"/>
      <c r="E109" s="9"/>
      <c r="F109" s="98"/>
      <c r="G109" s="9"/>
      <c r="H109" s="9"/>
      <c r="I109" s="49"/>
    </row>
    <row r="110" spans="1:9" s="7" customFormat="1" ht="13.15" customHeight="1" x14ac:dyDescent="0.2">
      <c r="A110" s="9"/>
      <c r="B110" s="10"/>
      <c r="C110" s="8"/>
      <c r="D110" s="8"/>
      <c r="E110" s="9"/>
      <c r="F110" s="98"/>
      <c r="G110" s="9"/>
      <c r="H110" s="9"/>
      <c r="I110" s="49"/>
    </row>
    <row r="111" spans="1:9" s="7" customFormat="1" ht="13.15" customHeight="1" x14ac:dyDescent="0.2">
      <c r="A111" s="9"/>
      <c r="B111" s="10"/>
      <c r="C111" s="8"/>
      <c r="D111" s="8"/>
      <c r="E111" s="9"/>
      <c r="F111" s="98"/>
      <c r="G111" s="9"/>
      <c r="H111" s="9"/>
      <c r="I111" s="9"/>
    </row>
    <row r="112" spans="1:9" s="9" customFormat="1" ht="12" x14ac:dyDescent="0.2">
      <c r="B112" s="10"/>
      <c r="C112" s="8"/>
      <c r="F112" s="98"/>
    </row>
    <row r="113" spans="1:9" s="9" customFormat="1" ht="12" x14ac:dyDescent="0.2">
      <c r="B113" s="10"/>
      <c r="C113" s="8"/>
      <c r="F113" s="98"/>
    </row>
    <row r="114" spans="1:9" s="9" customFormat="1" ht="12" x14ac:dyDescent="0.2">
      <c r="B114" s="10"/>
      <c r="C114" s="8"/>
      <c r="F114" s="98"/>
    </row>
    <row r="115" spans="1:9" s="9" customFormat="1" ht="12" x14ac:dyDescent="0.2">
      <c r="B115" s="10"/>
      <c r="F115" s="98"/>
    </row>
    <row r="116" spans="1:9" s="9" customFormat="1" ht="12" x14ac:dyDescent="0.2">
      <c r="B116" s="10"/>
      <c r="F116" s="98"/>
    </row>
    <row r="117" spans="1:9" s="9" customFormat="1" ht="12" x14ac:dyDescent="0.2">
      <c r="B117" s="10"/>
      <c r="F117" s="98"/>
    </row>
    <row r="118" spans="1:9" s="9" customFormat="1" x14ac:dyDescent="0.2">
      <c r="B118" s="10"/>
      <c r="D118" s="5"/>
      <c r="F118" s="60"/>
      <c r="G118" s="5"/>
      <c r="H118" s="5"/>
    </row>
    <row r="119" spans="1:9" s="9" customFormat="1" x14ac:dyDescent="0.2">
      <c r="B119" s="10"/>
      <c r="D119" s="5"/>
      <c r="F119" s="60"/>
      <c r="G119" s="5"/>
      <c r="H119" s="5"/>
    </row>
    <row r="120" spans="1:9" s="9" customFormat="1" x14ac:dyDescent="0.2">
      <c r="B120" s="10"/>
      <c r="D120" s="5"/>
      <c r="E120" s="5"/>
      <c r="F120" s="60"/>
      <c r="G120" s="5"/>
      <c r="H120" s="5"/>
    </row>
    <row r="121" spans="1:9" s="9" customFormat="1" x14ac:dyDescent="0.2">
      <c r="B121" s="12"/>
      <c r="C121" s="5"/>
      <c r="D121" s="5"/>
      <c r="E121" s="5"/>
      <c r="F121" s="60"/>
      <c r="G121" s="5"/>
      <c r="H121" s="5"/>
    </row>
    <row r="122" spans="1:9" s="9" customFormat="1" x14ac:dyDescent="0.2">
      <c r="B122" s="12"/>
      <c r="C122" s="5"/>
      <c r="D122" s="5"/>
      <c r="E122" s="5"/>
      <c r="F122" s="60"/>
      <c r="G122" s="5"/>
      <c r="H122" s="5"/>
    </row>
    <row r="123" spans="1:9" s="9" customFormat="1" x14ac:dyDescent="0.2">
      <c r="B123" s="12"/>
      <c r="C123" s="5"/>
      <c r="D123" s="5"/>
      <c r="E123" s="5"/>
      <c r="F123" s="60"/>
      <c r="G123" s="5"/>
      <c r="H123" s="5"/>
    </row>
    <row r="124" spans="1:9" s="9" customFormat="1" x14ac:dyDescent="0.2">
      <c r="B124" s="12"/>
      <c r="C124" s="5"/>
      <c r="D124" s="5"/>
      <c r="E124" s="5"/>
      <c r="F124" s="60"/>
      <c r="G124" s="5"/>
      <c r="H124" s="5"/>
      <c r="I124" s="5"/>
    </row>
    <row r="125" spans="1:9" s="9" customFormat="1" x14ac:dyDescent="0.2">
      <c r="A125" s="5"/>
      <c r="B125" s="12"/>
      <c r="C125" s="5"/>
      <c r="D125" s="5"/>
      <c r="E125" s="5"/>
      <c r="F125" s="60"/>
      <c r="G125" s="5"/>
      <c r="H125" s="5"/>
      <c r="I125" s="5"/>
    </row>
    <row r="126" spans="1:9" s="9" customFormat="1" x14ac:dyDescent="0.2">
      <c r="A126" s="5"/>
      <c r="B126" s="12"/>
      <c r="C126" s="5"/>
      <c r="D126" s="5"/>
      <c r="E126" s="5"/>
      <c r="F126" s="60"/>
      <c r="G126" s="5"/>
      <c r="H126" s="5"/>
      <c r="I126" s="5"/>
    </row>
    <row r="127" spans="1:9" s="9" customFormat="1" x14ac:dyDescent="0.2">
      <c r="A127" s="5"/>
      <c r="B127" s="12"/>
      <c r="C127" s="5"/>
      <c r="D127" s="5"/>
      <c r="E127" s="5"/>
      <c r="F127" s="60"/>
      <c r="G127" s="5"/>
      <c r="H127" s="5"/>
      <c r="I127" s="5"/>
    </row>
    <row r="128" spans="1:9" s="9" customFormat="1" x14ac:dyDescent="0.2">
      <c r="A128" s="5"/>
      <c r="B128" s="12"/>
      <c r="C128" s="5"/>
      <c r="D128" s="5"/>
      <c r="E128" s="5"/>
      <c r="F128" s="60"/>
      <c r="G128" s="5"/>
      <c r="H128" s="5"/>
      <c r="I128" s="5"/>
    </row>
  </sheetData>
  <mergeCells count="11">
    <mergeCell ref="C43:D43"/>
    <mergeCell ref="A1:H1"/>
    <mergeCell ref="C4:D4"/>
    <mergeCell ref="E5:F5"/>
    <mergeCell ref="C23:D23"/>
    <mergeCell ref="E24:F24"/>
    <mergeCell ref="E44:F44"/>
    <mergeCell ref="C83:D83"/>
    <mergeCell ref="E84:F84"/>
    <mergeCell ref="C63:D63"/>
    <mergeCell ref="E64:F64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topLeftCell="A49" zoomScaleNormal="100" workbookViewId="0">
      <selection activeCell="C73" sqref="C73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11.28515625" style="60" customWidth="1"/>
    <col min="7" max="7" width="11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6384" width="8.85546875" style="5"/>
  </cols>
  <sheetData>
    <row r="1" spans="1:10" s="1" customFormat="1" ht="24" customHeight="1" x14ac:dyDescent="0.25">
      <c r="A1" s="176" t="s">
        <v>97</v>
      </c>
      <c r="B1" s="176"/>
      <c r="C1" s="176"/>
      <c r="D1" s="176"/>
      <c r="E1" s="176"/>
      <c r="F1" s="176"/>
      <c r="G1" s="176"/>
      <c r="H1" s="176"/>
      <c r="I1" s="47"/>
    </row>
    <row r="2" spans="1:10" s="32" customFormat="1" ht="6.75" customHeight="1" x14ac:dyDescent="0.2">
      <c r="B2" s="33"/>
      <c r="C2" s="34"/>
      <c r="D2" s="34"/>
      <c r="E2" s="35"/>
      <c r="F2" s="88"/>
      <c r="G2" s="35"/>
      <c r="H2" s="35"/>
      <c r="I2" s="35"/>
    </row>
    <row r="3" spans="1:10" ht="19.5" customHeight="1" x14ac:dyDescent="0.2">
      <c r="A3" s="50"/>
      <c r="B3" s="28" t="s">
        <v>30</v>
      </c>
      <c r="C3" s="51" t="s">
        <v>98</v>
      </c>
      <c r="D3" s="44"/>
      <c r="E3" s="14"/>
      <c r="F3" s="89"/>
      <c r="G3" s="14"/>
      <c r="H3" s="14"/>
      <c r="I3" s="14"/>
    </row>
    <row r="4" spans="1:10" ht="19.5" customHeight="1" x14ac:dyDescent="0.2">
      <c r="B4" s="28" t="s">
        <v>32</v>
      </c>
      <c r="C4" s="175">
        <v>42984</v>
      </c>
      <c r="D4" s="175"/>
      <c r="E4" s="14"/>
      <c r="F4" s="89"/>
      <c r="G4" s="14"/>
      <c r="H4" s="14"/>
      <c r="I4" s="14"/>
    </row>
    <row r="5" spans="1:10" ht="4.5" customHeight="1" x14ac:dyDescent="0.45">
      <c r="B5" s="2"/>
      <c r="C5" s="20"/>
      <c r="D5" s="20"/>
      <c r="E5" s="174"/>
      <c r="F5" s="174"/>
      <c r="G5" s="3"/>
      <c r="H5" s="4"/>
      <c r="I5" s="4"/>
    </row>
    <row r="6" spans="1:10" s="6" customFormat="1" ht="15.75" thickBot="1" x14ac:dyDescent="0.4">
      <c r="B6" s="29" t="s">
        <v>31</v>
      </c>
      <c r="C6" s="59" t="s">
        <v>1</v>
      </c>
      <c r="D6" s="59"/>
      <c r="E6" s="31" t="s">
        <v>2</v>
      </c>
      <c r="F6" s="101"/>
    </row>
    <row r="7" spans="1:10" x14ac:dyDescent="0.2">
      <c r="B7" s="22" t="s">
        <v>36</v>
      </c>
      <c r="C7" s="26" t="s">
        <v>17</v>
      </c>
      <c r="D7" s="54"/>
      <c r="E7" s="52">
        <v>1990.3</v>
      </c>
      <c r="F7" s="102"/>
      <c r="G7" s="114"/>
    </row>
    <row r="8" spans="1:10" x14ac:dyDescent="0.2">
      <c r="B8" s="48" t="s">
        <v>40</v>
      </c>
      <c r="C8" s="30" t="s">
        <v>15</v>
      </c>
      <c r="D8" s="55"/>
      <c r="E8" s="52">
        <v>1300.9100000000001</v>
      </c>
      <c r="F8" s="102"/>
      <c r="G8" s="114"/>
    </row>
    <row r="9" spans="1:10" x14ac:dyDescent="0.2">
      <c r="B9" s="48" t="s">
        <v>37</v>
      </c>
      <c r="C9" s="30" t="s">
        <v>33</v>
      </c>
      <c r="D9" s="55"/>
      <c r="E9" s="52">
        <v>802.51</v>
      </c>
      <c r="F9" s="116"/>
      <c r="G9" s="114"/>
    </row>
    <row r="10" spans="1:10" x14ac:dyDescent="0.2">
      <c r="B10" s="48" t="s">
        <v>3</v>
      </c>
      <c r="C10" s="30" t="s">
        <v>16</v>
      </c>
      <c r="D10" s="55"/>
      <c r="E10" s="52">
        <v>1037.57</v>
      </c>
      <c r="F10" s="102"/>
      <c r="G10" s="114"/>
      <c r="H10" s="113"/>
      <c r="J10" s="60"/>
    </row>
    <row r="11" spans="1:10" x14ac:dyDescent="0.2">
      <c r="B11" s="15" t="s">
        <v>43</v>
      </c>
      <c r="C11" s="19" t="s">
        <v>14</v>
      </c>
      <c r="D11" s="56"/>
      <c r="E11" s="53">
        <v>977.3</v>
      </c>
      <c r="F11" s="102"/>
      <c r="G11" s="114"/>
    </row>
    <row r="12" spans="1:10" x14ac:dyDescent="0.2">
      <c r="B12" s="80" t="s">
        <v>37</v>
      </c>
      <c r="C12" s="78" t="s">
        <v>42</v>
      </c>
      <c r="D12" s="73"/>
      <c r="E12" s="74">
        <v>792</v>
      </c>
      <c r="F12" s="92"/>
      <c r="G12" s="110"/>
    </row>
    <row r="13" spans="1:10" x14ac:dyDescent="0.2">
      <c r="B13" s="21"/>
      <c r="C13" s="66" t="s">
        <v>84</v>
      </c>
      <c r="D13" s="56"/>
      <c r="E13" s="41">
        <v>792</v>
      </c>
      <c r="F13" s="92"/>
      <c r="G13" s="110"/>
    </row>
    <row r="14" spans="1:10" x14ac:dyDescent="0.2">
      <c r="B14" s="21" t="s">
        <v>37</v>
      </c>
      <c r="C14" s="66" t="s">
        <v>85</v>
      </c>
      <c r="D14" s="56"/>
      <c r="E14" s="41">
        <v>792</v>
      </c>
      <c r="F14" s="92"/>
      <c r="G14" s="110"/>
    </row>
    <row r="15" spans="1:10" x14ac:dyDescent="0.2">
      <c r="B15" s="21" t="s">
        <v>93</v>
      </c>
      <c r="C15" s="66" t="s">
        <v>92</v>
      </c>
      <c r="D15" s="56"/>
      <c r="E15" s="41">
        <v>792</v>
      </c>
      <c r="F15" s="102"/>
      <c r="G15" s="114"/>
    </row>
    <row r="16" spans="1:10" ht="13.5" thickBot="1" x14ac:dyDescent="0.25">
      <c r="B16" s="124" t="s">
        <v>95</v>
      </c>
      <c r="C16" s="125" t="s">
        <v>94</v>
      </c>
      <c r="D16" s="126"/>
      <c r="E16" s="127">
        <v>792</v>
      </c>
      <c r="F16" s="102"/>
      <c r="G16" s="114"/>
    </row>
    <row r="17" spans="1:10" s="4" customFormat="1" ht="13.5" thickBot="1" x14ac:dyDescent="0.25">
      <c r="B17" s="62"/>
      <c r="C17" s="63"/>
      <c r="D17" s="64"/>
      <c r="E17" s="65">
        <f>SUM(E7:E16)</f>
        <v>10068.59</v>
      </c>
      <c r="F17" s="93"/>
      <c r="G17" s="114"/>
    </row>
    <row r="18" spans="1:10" x14ac:dyDescent="0.2">
      <c r="B18" s="21" t="s">
        <v>41</v>
      </c>
      <c r="C18" s="24" t="s">
        <v>5</v>
      </c>
      <c r="D18" s="24"/>
      <c r="E18" s="41">
        <v>1125</v>
      </c>
      <c r="G18" s="103"/>
    </row>
    <row r="19" spans="1:10" ht="13.5" thickBot="1" x14ac:dyDescent="0.25">
      <c r="B19" s="23" t="s">
        <v>20</v>
      </c>
      <c r="C19" s="37" t="s">
        <v>21</v>
      </c>
      <c r="D19" s="37"/>
      <c r="E19" s="39">
        <v>1050</v>
      </c>
      <c r="G19" s="103"/>
    </row>
    <row r="20" spans="1:10" ht="13.5" thickBot="1" x14ac:dyDescent="0.25">
      <c r="B20" s="11"/>
      <c r="C20" s="38" t="s">
        <v>0</v>
      </c>
      <c r="D20" s="38"/>
      <c r="E20" s="40">
        <f>SUM(E17:E19)</f>
        <v>12243.59</v>
      </c>
      <c r="G20" s="114"/>
    </row>
    <row r="21" spans="1:10" ht="12.75" customHeight="1" x14ac:dyDescent="0.2">
      <c r="B21" s="11"/>
      <c r="C21" s="13"/>
      <c r="D21" s="13"/>
      <c r="E21" s="14"/>
      <c r="F21" s="89"/>
      <c r="G21" s="105"/>
      <c r="H21" s="14"/>
      <c r="I21" s="14"/>
    </row>
    <row r="22" spans="1:10" s="32" customFormat="1" ht="6.75" customHeight="1" x14ac:dyDescent="0.2">
      <c r="B22" s="33"/>
      <c r="C22" s="34"/>
      <c r="D22" s="34"/>
      <c r="E22" s="35"/>
      <c r="F22" s="88"/>
      <c r="G22" s="106"/>
      <c r="H22" s="35"/>
      <c r="I22" s="35"/>
    </row>
    <row r="23" spans="1:10" ht="19.5" customHeight="1" x14ac:dyDescent="0.2">
      <c r="A23" s="50"/>
      <c r="B23" s="28" t="s">
        <v>30</v>
      </c>
      <c r="C23" s="51" t="s">
        <v>99</v>
      </c>
      <c r="D23" s="44"/>
      <c r="E23" s="14"/>
      <c r="F23" s="89"/>
      <c r="G23" s="105"/>
      <c r="H23" s="14"/>
      <c r="I23" s="14"/>
    </row>
    <row r="24" spans="1:10" ht="19.5" customHeight="1" x14ac:dyDescent="0.2">
      <c r="B24" s="28" t="s">
        <v>32</v>
      </c>
      <c r="C24" s="175">
        <v>42991</v>
      </c>
      <c r="D24" s="175"/>
      <c r="E24" s="14"/>
      <c r="F24" s="89"/>
      <c r="G24" s="105"/>
      <c r="H24" s="14"/>
      <c r="I24" s="14"/>
    </row>
    <row r="25" spans="1:10" ht="4.5" customHeight="1" x14ac:dyDescent="0.45">
      <c r="B25" s="2"/>
      <c r="C25" s="20"/>
      <c r="D25" s="20"/>
      <c r="E25" s="174"/>
      <c r="F25" s="174"/>
      <c r="G25" s="107"/>
      <c r="H25" s="4"/>
      <c r="I25" s="4"/>
    </row>
    <row r="26" spans="1:10" s="6" customFormat="1" ht="13.5" thickBot="1" x14ac:dyDescent="0.25">
      <c r="B26" s="29" t="s">
        <v>31</v>
      </c>
      <c r="C26" s="59" t="s">
        <v>1</v>
      </c>
      <c r="D26" s="59"/>
      <c r="E26" s="31" t="s">
        <v>62</v>
      </c>
      <c r="F26" s="90"/>
      <c r="G26" s="108"/>
    </row>
    <row r="27" spans="1:10" x14ac:dyDescent="0.2">
      <c r="B27" s="22" t="s">
        <v>36</v>
      </c>
      <c r="C27" s="26" t="s">
        <v>17</v>
      </c>
      <c r="D27" s="54"/>
      <c r="E27" s="52">
        <v>2661.42</v>
      </c>
      <c r="F27" s="102"/>
      <c r="G27" s="114"/>
    </row>
    <row r="28" spans="1:10" x14ac:dyDescent="0.2">
      <c r="B28" s="48" t="s">
        <v>40</v>
      </c>
      <c r="C28" s="30" t="s">
        <v>15</v>
      </c>
      <c r="D28" s="55"/>
      <c r="E28" s="52">
        <v>1359.38</v>
      </c>
      <c r="F28" s="102"/>
      <c r="G28" s="114"/>
    </row>
    <row r="29" spans="1:10" x14ac:dyDescent="0.2">
      <c r="B29" s="48" t="s">
        <v>37</v>
      </c>
      <c r="C29" s="30" t="s">
        <v>33</v>
      </c>
      <c r="D29" s="55"/>
      <c r="E29" s="52">
        <v>802.51</v>
      </c>
      <c r="F29" s="116"/>
      <c r="G29" s="114"/>
    </row>
    <row r="30" spans="1:10" x14ac:dyDescent="0.2">
      <c r="B30" s="48" t="s">
        <v>3</v>
      </c>
      <c r="C30" s="30" t="s">
        <v>16</v>
      </c>
      <c r="D30" s="55"/>
      <c r="E30" s="52">
        <v>1037.58</v>
      </c>
      <c r="F30" s="102"/>
      <c r="G30" s="114"/>
      <c r="H30" s="113"/>
      <c r="J30" s="60"/>
    </row>
    <row r="31" spans="1:10" x14ac:dyDescent="0.2">
      <c r="B31" s="15" t="s">
        <v>43</v>
      </c>
      <c r="C31" s="19" t="s">
        <v>14</v>
      </c>
      <c r="D31" s="56"/>
      <c r="E31" s="53">
        <v>977.31</v>
      </c>
      <c r="F31" s="102"/>
      <c r="G31" s="114"/>
    </row>
    <row r="32" spans="1:10" x14ac:dyDescent="0.2">
      <c r="B32" s="80" t="s">
        <v>37</v>
      </c>
      <c r="C32" s="78" t="s">
        <v>42</v>
      </c>
      <c r="D32" s="73"/>
      <c r="E32" s="74">
        <v>792</v>
      </c>
      <c r="F32" s="92"/>
      <c r="G32" s="110"/>
    </row>
    <row r="33" spans="1:9" x14ac:dyDescent="0.2">
      <c r="B33" s="21"/>
      <c r="C33" s="66" t="s">
        <v>84</v>
      </c>
      <c r="D33" s="56"/>
      <c r="E33" s="41">
        <v>792</v>
      </c>
      <c r="F33" s="92"/>
      <c r="G33" s="110"/>
    </row>
    <row r="34" spans="1:9" x14ac:dyDescent="0.2">
      <c r="B34" s="21" t="s">
        <v>37</v>
      </c>
      <c r="C34" s="66" t="s">
        <v>85</v>
      </c>
      <c r="D34" s="56"/>
      <c r="E34" s="41">
        <v>792</v>
      </c>
      <c r="F34" s="92"/>
      <c r="G34" s="110"/>
    </row>
    <row r="35" spans="1:9" ht="13.5" thickBot="1" x14ac:dyDescent="0.25">
      <c r="B35" s="124" t="s">
        <v>93</v>
      </c>
      <c r="C35" s="125" t="s">
        <v>92</v>
      </c>
      <c r="D35" s="126"/>
      <c r="E35" s="127">
        <v>1192.95</v>
      </c>
      <c r="F35" s="130"/>
      <c r="G35" s="114"/>
    </row>
    <row r="36" spans="1:9" s="4" customFormat="1" ht="13.5" thickBot="1" x14ac:dyDescent="0.25">
      <c r="B36" s="62"/>
      <c r="C36" s="63"/>
      <c r="D36" s="64"/>
      <c r="E36" s="65">
        <f>SUM(E27:E35)</f>
        <v>10407.150000000001</v>
      </c>
      <c r="F36" s="93"/>
      <c r="G36" s="114"/>
    </row>
    <row r="37" spans="1:9" x14ac:dyDescent="0.2">
      <c r="B37" s="21" t="s">
        <v>41</v>
      </c>
      <c r="C37" s="24" t="s">
        <v>5</v>
      </c>
      <c r="D37" s="24"/>
      <c r="E37" s="41">
        <v>1125</v>
      </c>
      <c r="G37" s="103"/>
    </row>
    <row r="38" spans="1:9" ht="13.5" thickBot="1" x14ac:dyDescent="0.25">
      <c r="B38" s="23" t="s">
        <v>20</v>
      </c>
      <c r="C38" s="37" t="s">
        <v>21</v>
      </c>
      <c r="D38" s="37"/>
      <c r="E38" s="39">
        <v>1050</v>
      </c>
      <c r="G38" s="103"/>
    </row>
    <row r="39" spans="1:9" ht="13.5" thickBot="1" x14ac:dyDescent="0.25">
      <c r="B39" s="11"/>
      <c r="C39" s="38" t="s">
        <v>0</v>
      </c>
      <c r="D39" s="38"/>
      <c r="E39" s="40">
        <f>SUM(E36:E38)</f>
        <v>12582.150000000001</v>
      </c>
      <c r="G39" s="114"/>
    </row>
    <row r="40" spans="1:9" ht="12.75" customHeight="1" x14ac:dyDescent="0.2">
      <c r="B40" s="11"/>
      <c r="C40" s="13"/>
      <c r="D40" s="13"/>
      <c r="E40" s="14"/>
      <c r="F40" s="89"/>
      <c r="G40" s="14"/>
      <c r="H40" s="14"/>
      <c r="I40" s="14"/>
    </row>
    <row r="41" spans="1:9" s="32" customFormat="1" ht="6.75" customHeight="1" x14ac:dyDescent="0.2">
      <c r="B41" s="33"/>
      <c r="C41" s="34"/>
      <c r="D41" s="34"/>
      <c r="E41" s="35"/>
      <c r="F41" s="88"/>
      <c r="G41" s="35"/>
      <c r="H41" s="35"/>
      <c r="I41" s="35"/>
    </row>
    <row r="42" spans="1:9" ht="19.5" customHeight="1" x14ac:dyDescent="0.2">
      <c r="A42" s="50"/>
      <c r="B42" s="28" t="s">
        <v>30</v>
      </c>
      <c r="C42" s="51" t="s">
        <v>100</v>
      </c>
      <c r="D42" s="44"/>
      <c r="E42" s="14"/>
      <c r="F42" s="89"/>
      <c r="G42" s="14"/>
      <c r="H42" s="14"/>
      <c r="I42" s="14"/>
    </row>
    <row r="43" spans="1:9" ht="19.5" customHeight="1" x14ac:dyDescent="0.2">
      <c r="B43" s="28" t="s">
        <v>32</v>
      </c>
      <c r="C43" s="175">
        <v>42998</v>
      </c>
      <c r="D43" s="175"/>
      <c r="E43" s="14"/>
      <c r="F43" s="89"/>
      <c r="G43" s="14"/>
      <c r="H43" s="14"/>
      <c r="I43" s="14"/>
    </row>
    <row r="44" spans="1:9" ht="4.5" customHeight="1" x14ac:dyDescent="0.45">
      <c r="B44" s="2"/>
      <c r="C44" s="20"/>
      <c r="D44" s="20"/>
      <c r="E44" s="174"/>
      <c r="F44" s="174"/>
      <c r="G44" s="3"/>
      <c r="H44" s="4"/>
      <c r="I44" s="4"/>
    </row>
    <row r="45" spans="1:9" s="6" customFormat="1" ht="13.5" thickBot="1" x14ac:dyDescent="0.25">
      <c r="B45" s="29" t="s">
        <v>31</v>
      </c>
      <c r="C45" s="59" t="s">
        <v>1</v>
      </c>
      <c r="D45" s="59"/>
      <c r="E45" s="31" t="s">
        <v>2</v>
      </c>
      <c r="F45" s="90"/>
    </row>
    <row r="46" spans="1:9" x14ac:dyDescent="0.2">
      <c r="B46" s="22" t="s">
        <v>36</v>
      </c>
      <c r="C46" s="26" t="s">
        <v>17</v>
      </c>
      <c r="D46" s="54"/>
      <c r="E46" s="119">
        <v>2745.32</v>
      </c>
      <c r="G46" s="91"/>
    </row>
    <row r="47" spans="1:9" x14ac:dyDescent="0.2">
      <c r="B47" s="48" t="s">
        <v>40</v>
      </c>
      <c r="C47" s="30" t="s">
        <v>15</v>
      </c>
      <c r="D47" s="55"/>
      <c r="E47" s="119">
        <v>1710.19</v>
      </c>
      <c r="F47" s="91"/>
      <c r="G47" s="70"/>
    </row>
    <row r="48" spans="1:9" x14ac:dyDescent="0.2">
      <c r="B48" s="48" t="s">
        <v>37</v>
      </c>
      <c r="C48" s="30" t="s">
        <v>33</v>
      </c>
      <c r="D48" s="55"/>
      <c r="E48" s="119">
        <v>802.51</v>
      </c>
      <c r="F48" s="91"/>
      <c r="G48" s="118"/>
      <c r="H48" s="60"/>
    </row>
    <row r="49" spans="1:9" x14ac:dyDescent="0.2">
      <c r="B49" s="48" t="s">
        <v>3</v>
      </c>
      <c r="C49" s="30" t="s">
        <v>16</v>
      </c>
      <c r="D49" s="55"/>
      <c r="E49" s="119">
        <v>1037.57</v>
      </c>
      <c r="F49" s="94"/>
    </row>
    <row r="50" spans="1:9" x14ac:dyDescent="0.2">
      <c r="B50" s="15" t="s">
        <v>43</v>
      </c>
      <c r="C50" s="19" t="s">
        <v>14</v>
      </c>
      <c r="D50" s="56"/>
      <c r="E50" s="120">
        <v>977.3</v>
      </c>
    </row>
    <row r="51" spans="1:9" x14ac:dyDescent="0.2">
      <c r="B51" s="80" t="s">
        <v>37</v>
      </c>
      <c r="C51" s="78" t="s">
        <v>42</v>
      </c>
      <c r="D51" s="73"/>
      <c r="E51" s="74">
        <v>792</v>
      </c>
      <c r="F51" s="92"/>
      <c r="G51" s="110"/>
    </row>
    <row r="52" spans="1:9" x14ac:dyDescent="0.2">
      <c r="B52" s="21"/>
      <c r="C52" s="66" t="s">
        <v>84</v>
      </c>
      <c r="D52" s="56"/>
      <c r="E52" s="41">
        <v>1222.6500000000001</v>
      </c>
      <c r="F52" s="92"/>
      <c r="G52" s="110"/>
    </row>
    <row r="53" spans="1:9" x14ac:dyDescent="0.2">
      <c r="B53" s="61" t="s">
        <v>37</v>
      </c>
      <c r="C53" s="77" t="s">
        <v>85</v>
      </c>
      <c r="D53" s="55"/>
      <c r="E53" s="128">
        <v>792</v>
      </c>
      <c r="F53" s="92"/>
      <c r="G53" s="110"/>
    </row>
    <row r="54" spans="1:9" ht="13.5" thickBot="1" x14ac:dyDescent="0.25">
      <c r="B54" s="124" t="s">
        <v>93</v>
      </c>
      <c r="C54" s="125" t="s">
        <v>92</v>
      </c>
      <c r="D54" s="126"/>
      <c r="E54" s="127">
        <v>792</v>
      </c>
      <c r="F54" s="102"/>
      <c r="G54" s="114"/>
    </row>
    <row r="55" spans="1:9" s="4" customFormat="1" ht="13.5" thickBot="1" x14ac:dyDescent="0.25">
      <c r="B55" s="62"/>
      <c r="C55" s="63"/>
      <c r="D55" s="64"/>
      <c r="E55" s="65">
        <f>SUM(E45:E54)</f>
        <v>10871.54</v>
      </c>
      <c r="F55" s="93"/>
      <c r="G55" s="114"/>
    </row>
    <row r="56" spans="1:9" x14ac:dyDescent="0.2">
      <c r="B56" s="21" t="s">
        <v>41</v>
      </c>
      <c r="C56" s="24" t="s">
        <v>5</v>
      </c>
      <c r="D56" s="24"/>
      <c r="E56" s="41">
        <v>1125</v>
      </c>
    </row>
    <row r="57" spans="1:9" ht="13.5" thickBot="1" x14ac:dyDescent="0.25">
      <c r="B57" s="23" t="s">
        <v>20</v>
      </c>
      <c r="C57" s="37" t="s">
        <v>21</v>
      </c>
      <c r="D57" s="37"/>
      <c r="E57" s="39">
        <v>1050</v>
      </c>
    </row>
    <row r="58" spans="1:9" ht="13.5" thickBot="1" x14ac:dyDescent="0.25">
      <c r="B58" s="11"/>
      <c r="C58" s="38" t="s">
        <v>0</v>
      </c>
      <c r="D58" s="38"/>
      <c r="E58" s="40">
        <f>SUM(E55:E57)</f>
        <v>13046.54</v>
      </c>
    </row>
    <row r="59" spans="1:9" x14ac:dyDescent="0.2">
      <c r="B59" s="11"/>
      <c r="C59" s="38"/>
      <c r="D59" s="38"/>
      <c r="E59" s="86"/>
    </row>
    <row r="60" spans="1:9" s="32" customFormat="1" ht="6.75" customHeight="1" x14ac:dyDescent="0.2">
      <c r="B60" s="33"/>
      <c r="C60" s="34"/>
      <c r="D60" s="34"/>
      <c r="E60" s="35"/>
      <c r="F60" s="88"/>
      <c r="G60" s="35"/>
      <c r="H60" s="35"/>
      <c r="I60" s="35"/>
    </row>
    <row r="61" spans="1:9" ht="19.5" customHeight="1" x14ac:dyDescent="0.2">
      <c r="A61" s="50"/>
      <c r="B61" s="28" t="s">
        <v>30</v>
      </c>
      <c r="C61" s="51" t="s">
        <v>101</v>
      </c>
      <c r="D61" s="44"/>
      <c r="E61" s="14"/>
      <c r="F61" s="89"/>
      <c r="G61" s="14"/>
      <c r="H61" s="14"/>
      <c r="I61" s="14"/>
    </row>
    <row r="62" spans="1:9" ht="19.5" customHeight="1" x14ac:dyDescent="0.2">
      <c r="B62" s="28" t="s">
        <v>32</v>
      </c>
      <c r="C62" s="175">
        <v>43005</v>
      </c>
      <c r="D62" s="175"/>
      <c r="E62" s="14"/>
      <c r="F62" s="89"/>
      <c r="G62" s="14"/>
      <c r="H62" s="14"/>
      <c r="I62" s="14"/>
    </row>
    <row r="63" spans="1:9" ht="4.5" customHeight="1" x14ac:dyDescent="0.45">
      <c r="B63" s="2"/>
      <c r="C63" s="20"/>
      <c r="D63" s="20"/>
      <c r="E63" s="174"/>
      <c r="F63" s="174"/>
      <c r="G63" s="3"/>
      <c r="H63" s="4"/>
      <c r="I63" s="4"/>
    </row>
    <row r="64" spans="1:9" s="6" customFormat="1" ht="13.5" thickBot="1" x14ac:dyDescent="0.25">
      <c r="B64" s="29" t="s">
        <v>31</v>
      </c>
      <c r="C64" s="59" t="s">
        <v>1</v>
      </c>
      <c r="D64" s="59"/>
      <c r="E64" s="31" t="s">
        <v>2</v>
      </c>
      <c r="F64" s="90"/>
    </row>
    <row r="65" spans="1:9" x14ac:dyDescent="0.2">
      <c r="B65" s="22" t="s">
        <v>36</v>
      </c>
      <c r="C65" s="26" t="s">
        <v>17</v>
      </c>
      <c r="D65" s="54"/>
      <c r="E65" s="119">
        <v>3326.44</v>
      </c>
      <c r="G65" s="91"/>
    </row>
    <row r="66" spans="1:9" x14ac:dyDescent="0.2">
      <c r="B66" s="48" t="s">
        <v>40</v>
      </c>
      <c r="C66" s="30" t="s">
        <v>15</v>
      </c>
      <c r="D66" s="55"/>
      <c r="E66" s="119">
        <v>1242.44</v>
      </c>
      <c r="F66" s="91"/>
      <c r="G66" s="70"/>
    </row>
    <row r="67" spans="1:9" x14ac:dyDescent="0.2">
      <c r="B67" s="48" t="s">
        <v>37</v>
      </c>
      <c r="C67" s="30" t="s">
        <v>33</v>
      </c>
      <c r="D67" s="55"/>
      <c r="E67" s="119">
        <v>802.52</v>
      </c>
      <c r="F67" s="91"/>
      <c r="G67" s="118"/>
      <c r="H67" s="60"/>
    </row>
    <row r="68" spans="1:9" x14ac:dyDescent="0.2">
      <c r="B68" s="48" t="s">
        <v>3</v>
      </c>
      <c r="C68" s="30" t="s">
        <v>16</v>
      </c>
      <c r="D68" s="55"/>
      <c r="E68" s="119">
        <v>1037.58</v>
      </c>
      <c r="F68" s="94"/>
    </row>
    <row r="69" spans="1:9" x14ac:dyDescent="0.2">
      <c r="B69" s="15" t="s">
        <v>43</v>
      </c>
      <c r="C69" s="19" t="s">
        <v>14</v>
      </c>
      <c r="D69" s="56"/>
      <c r="E69" s="120">
        <v>977.3</v>
      </c>
    </row>
    <row r="70" spans="1:9" x14ac:dyDescent="0.2">
      <c r="B70" s="80" t="s">
        <v>37</v>
      </c>
      <c r="C70" s="78" t="s">
        <v>42</v>
      </c>
      <c r="D70" s="73"/>
      <c r="E70" s="74">
        <v>792</v>
      </c>
      <c r="F70" s="92"/>
      <c r="G70" s="110"/>
    </row>
    <row r="71" spans="1:9" x14ac:dyDescent="0.2">
      <c r="B71" s="21"/>
      <c r="C71" s="66" t="s">
        <v>84</v>
      </c>
      <c r="D71" s="56"/>
      <c r="E71" s="41">
        <v>1569.46</v>
      </c>
      <c r="F71" s="92"/>
      <c r="G71" s="110"/>
    </row>
    <row r="72" spans="1:9" x14ac:dyDescent="0.2">
      <c r="B72" s="61" t="s">
        <v>37</v>
      </c>
      <c r="C72" s="77" t="s">
        <v>85</v>
      </c>
      <c r="D72" s="55"/>
      <c r="E72" s="128">
        <v>792</v>
      </c>
      <c r="F72" s="92"/>
      <c r="G72" s="110"/>
    </row>
    <row r="73" spans="1:9" ht="13.5" thickBot="1" x14ac:dyDescent="0.25">
      <c r="B73" s="124" t="s">
        <v>93</v>
      </c>
      <c r="C73" s="125" t="s">
        <v>92</v>
      </c>
      <c r="D73" s="126"/>
      <c r="E73" s="127">
        <v>1133.55</v>
      </c>
      <c r="F73" s="130" t="s">
        <v>103</v>
      </c>
      <c r="G73" s="114"/>
    </row>
    <row r="74" spans="1:9" s="4" customFormat="1" ht="13.5" thickBot="1" x14ac:dyDescent="0.25">
      <c r="B74" s="62"/>
      <c r="C74" s="63"/>
      <c r="D74" s="64"/>
      <c r="E74" s="65">
        <f>SUM(E65:E73)</f>
        <v>11673.289999999999</v>
      </c>
      <c r="F74" s="93"/>
      <c r="G74" s="114"/>
    </row>
    <row r="75" spans="1:9" x14ac:dyDescent="0.2">
      <c r="B75" s="21" t="s">
        <v>41</v>
      </c>
      <c r="C75" s="24" t="s">
        <v>5</v>
      </c>
      <c r="D75" s="24"/>
      <c r="E75" s="41">
        <v>1125</v>
      </c>
    </row>
    <row r="76" spans="1:9" ht="13.5" thickBot="1" x14ac:dyDescent="0.25">
      <c r="B76" s="23" t="s">
        <v>20</v>
      </c>
      <c r="C76" s="37" t="s">
        <v>21</v>
      </c>
      <c r="D76" s="37"/>
      <c r="E76" s="39">
        <v>1050</v>
      </c>
    </row>
    <row r="77" spans="1:9" ht="13.5" thickBot="1" x14ac:dyDescent="0.25">
      <c r="B77" s="11"/>
      <c r="C77" s="38" t="s">
        <v>0</v>
      </c>
      <c r="D77" s="38"/>
      <c r="E77" s="40">
        <f>SUM(E74:E76)</f>
        <v>13848.289999999999</v>
      </c>
    </row>
    <row r="78" spans="1:9" ht="12.75" customHeight="1" x14ac:dyDescent="0.2">
      <c r="B78" s="11"/>
      <c r="C78" s="13"/>
      <c r="D78" s="13"/>
      <c r="E78" s="14"/>
      <c r="F78" s="89"/>
      <c r="G78" s="14"/>
      <c r="H78" s="14"/>
      <c r="I78" s="14"/>
    </row>
    <row r="79" spans="1:9" s="7" customFormat="1" ht="13.15" customHeight="1" x14ac:dyDescent="0.2">
      <c r="A79" s="16" t="s">
        <v>6</v>
      </c>
      <c r="B79" s="17" t="s">
        <v>7</v>
      </c>
      <c r="C79" s="17"/>
      <c r="D79" s="42">
        <v>9000</v>
      </c>
      <c r="E79" s="131" t="s">
        <v>102</v>
      </c>
      <c r="F79" s="16" t="s">
        <v>46</v>
      </c>
      <c r="G79" s="17" t="s">
        <v>44</v>
      </c>
      <c r="H79" s="42">
        <v>3948.27</v>
      </c>
      <c r="I79" s="68"/>
    </row>
    <row r="80" spans="1:9" s="7" customFormat="1" ht="13.15" customHeight="1" x14ac:dyDescent="0.2">
      <c r="A80" s="16" t="s">
        <v>9</v>
      </c>
      <c r="B80" s="17" t="s">
        <v>10</v>
      </c>
      <c r="C80" s="17"/>
      <c r="D80" s="42">
        <v>311.83999999999997</v>
      </c>
      <c r="E80" s="57"/>
      <c r="F80" s="95" t="s">
        <v>8</v>
      </c>
      <c r="G80" s="17" t="s">
        <v>23</v>
      </c>
      <c r="H80" s="42">
        <v>0</v>
      </c>
      <c r="I80" s="123"/>
    </row>
    <row r="81" spans="1:9" s="7" customFormat="1" ht="13.15" customHeight="1" x14ac:dyDescent="0.2">
      <c r="A81" s="16" t="s">
        <v>38</v>
      </c>
      <c r="B81" s="17" t="s">
        <v>39</v>
      </c>
      <c r="C81" s="17"/>
      <c r="D81" s="42">
        <v>619.53</v>
      </c>
      <c r="E81" s="57"/>
      <c r="F81" s="95" t="s">
        <v>27</v>
      </c>
      <c r="G81" s="17" t="s">
        <v>29</v>
      </c>
      <c r="H81" s="42">
        <v>500</v>
      </c>
      <c r="I81" s="68"/>
    </row>
    <row r="82" spans="1:9" s="7" customFormat="1" ht="13.15" customHeight="1" x14ac:dyDescent="0.2">
      <c r="A82" s="16" t="s">
        <v>11</v>
      </c>
      <c r="B82" s="17" t="s">
        <v>47</v>
      </c>
      <c r="C82" s="42"/>
      <c r="D82" s="42">
        <v>5000</v>
      </c>
      <c r="E82" s="57"/>
      <c r="F82" s="95" t="s">
        <v>9</v>
      </c>
      <c r="G82" s="17" t="s">
        <v>18</v>
      </c>
      <c r="H82" s="42">
        <v>12000</v>
      </c>
      <c r="I82" s="68"/>
    </row>
    <row r="83" spans="1:9" s="7" customFormat="1" ht="13.15" customHeight="1" thickBot="1" x14ac:dyDescent="0.25">
      <c r="A83" s="16" t="s">
        <v>11</v>
      </c>
      <c r="B83" s="17" t="s">
        <v>48</v>
      </c>
      <c r="C83" s="42"/>
      <c r="D83" s="42">
        <v>4000</v>
      </c>
      <c r="E83" s="57"/>
      <c r="F83" s="96" t="s">
        <v>22</v>
      </c>
      <c r="G83" s="17" t="s">
        <v>19</v>
      </c>
      <c r="H83" s="43">
        <v>11000</v>
      </c>
      <c r="I83" s="68"/>
    </row>
    <row r="84" spans="1:9" s="7" customFormat="1" ht="13.15" customHeight="1" thickTop="1" thickBot="1" x14ac:dyDescent="0.25">
      <c r="A84" s="16" t="s">
        <v>11</v>
      </c>
      <c r="B84" s="17" t="s">
        <v>49</v>
      </c>
      <c r="C84" s="42"/>
      <c r="D84" s="42">
        <v>1126.4100000000001</v>
      </c>
      <c r="E84" s="57"/>
      <c r="F84" s="97"/>
      <c r="G84" s="17"/>
      <c r="H84" s="49">
        <f>SUM(H79:H83)+SUM(D79:D86)</f>
        <v>47506.05</v>
      </c>
      <c r="I84" s="68"/>
    </row>
    <row r="85" spans="1:9" s="7" customFormat="1" ht="13.15" customHeight="1" thickBot="1" x14ac:dyDescent="0.25">
      <c r="A85" s="16"/>
      <c r="B85" s="17"/>
      <c r="C85" s="42"/>
      <c r="D85" s="42"/>
      <c r="E85" s="57"/>
      <c r="F85" s="97"/>
      <c r="G85" s="45" t="s">
        <v>4</v>
      </c>
      <c r="H85" s="46">
        <f>E77+H84</f>
        <v>61354.340000000004</v>
      </c>
      <c r="I85" s="49"/>
    </row>
    <row r="86" spans="1:9" s="7" customFormat="1" ht="13.15" customHeight="1" x14ac:dyDescent="0.2">
      <c r="A86" s="16"/>
      <c r="B86" s="17"/>
      <c r="C86" s="42"/>
      <c r="D86" s="42"/>
      <c r="E86" s="42"/>
      <c r="F86" s="98"/>
      <c r="G86" s="9"/>
      <c r="H86" s="9"/>
      <c r="I86" s="49"/>
    </row>
    <row r="87" spans="1:9" s="7" customFormat="1" ht="13.15" customHeight="1" x14ac:dyDescent="0.2">
      <c r="B87" s="16"/>
      <c r="C87" s="17"/>
      <c r="D87" s="9"/>
      <c r="E87" s="42"/>
      <c r="F87" s="98"/>
      <c r="G87" s="9"/>
      <c r="H87" s="9"/>
      <c r="I87" s="49"/>
    </row>
    <row r="88" spans="1:9" s="7" customFormat="1" ht="13.15" customHeight="1" x14ac:dyDescent="0.2">
      <c r="B88" s="16"/>
      <c r="C88" s="17"/>
      <c r="D88" s="8"/>
      <c r="E88" s="9"/>
      <c r="F88" s="98"/>
      <c r="G88" s="9"/>
      <c r="H88" s="9"/>
      <c r="I88" s="49"/>
    </row>
    <row r="89" spans="1:9" s="7" customFormat="1" ht="13.15" customHeight="1" x14ac:dyDescent="0.2">
      <c r="A89" s="9"/>
      <c r="B89" s="10"/>
      <c r="C89" s="9"/>
      <c r="D89" s="8"/>
      <c r="E89" s="9"/>
      <c r="F89" s="98"/>
      <c r="G89" s="9"/>
      <c r="H89" s="9"/>
      <c r="I89" s="49"/>
    </row>
    <row r="90" spans="1:9" s="7" customFormat="1" ht="13.15" customHeight="1" x14ac:dyDescent="0.2">
      <c r="A90" s="9"/>
      <c r="B90" s="10"/>
      <c r="C90" s="8"/>
      <c r="D90" s="8"/>
      <c r="E90" s="9"/>
      <c r="F90" s="98"/>
      <c r="G90" s="9"/>
      <c r="H90" s="9"/>
      <c r="I90" s="49"/>
    </row>
    <row r="91" spans="1:9" s="7" customFormat="1" ht="13.15" customHeight="1" x14ac:dyDescent="0.2">
      <c r="A91" s="9"/>
      <c r="B91" s="10"/>
      <c r="C91" s="8"/>
      <c r="D91" s="8"/>
      <c r="E91" s="9"/>
      <c r="F91" s="98"/>
      <c r="G91" s="9"/>
      <c r="H91" s="9"/>
      <c r="I91" s="49"/>
    </row>
    <row r="92" spans="1:9" s="7" customFormat="1" ht="13.15" customHeight="1" x14ac:dyDescent="0.2">
      <c r="A92" s="9"/>
      <c r="B92" s="10"/>
      <c r="C92" s="8"/>
      <c r="D92" s="8"/>
      <c r="E92" s="9"/>
      <c r="F92" s="98"/>
      <c r="G92" s="9"/>
      <c r="H92" s="9"/>
      <c r="I92" s="9"/>
    </row>
    <row r="93" spans="1:9" s="9" customFormat="1" ht="12" x14ac:dyDescent="0.2">
      <c r="B93" s="10"/>
      <c r="C93" s="8"/>
      <c r="F93" s="98"/>
    </row>
    <row r="94" spans="1:9" s="9" customFormat="1" ht="12" x14ac:dyDescent="0.2">
      <c r="B94" s="10"/>
      <c r="C94" s="8"/>
      <c r="F94" s="98"/>
    </row>
    <row r="95" spans="1:9" s="9" customFormat="1" ht="12" x14ac:dyDescent="0.2">
      <c r="B95" s="10"/>
      <c r="C95" s="8"/>
      <c r="F95" s="98"/>
    </row>
    <row r="96" spans="1:9" s="9" customFormat="1" ht="12" x14ac:dyDescent="0.2">
      <c r="B96" s="10"/>
      <c r="F96" s="98"/>
    </row>
    <row r="97" spans="1:9" s="9" customFormat="1" ht="12" x14ac:dyDescent="0.2">
      <c r="B97" s="10"/>
      <c r="F97" s="98"/>
    </row>
    <row r="98" spans="1:9" s="9" customFormat="1" ht="12" x14ac:dyDescent="0.2">
      <c r="B98" s="10"/>
      <c r="F98" s="98"/>
    </row>
    <row r="99" spans="1:9" s="9" customFormat="1" x14ac:dyDescent="0.2">
      <c r="B99" s="10"/>
      <c r="D99" s="5"/>
      <c r="F99" s="60"/>
      <c r="G99" s="5"/>
      <c r="H99" s="5"/>
    </row>
    <row r="100" spans="1:9" s="9" customFormat="1" x14ac:dyDescent="0.2">
      <c r="B100" s="10"/>
      <c r="D100" s="5"/>
      <c r="F100" s="60"/>
      <c r="G100" s="5"/>
      <c r="H100" s="5"/>
    </row>
    <row r="101" spans="1:9" s="9" customFormat="1" x14ac:dyDescent="0.2">
      <c r="B101" s="10"/>
      <c r="D101" s="5"/>
      <c r="E101" s="5"/>
      <c r="F101" s="60"/>
      <c r="G101" s="5"/>
      <c r="H101" s="5"/>
    </row>
    <row r="102" spans="1:9" s="9" customFormat="1" x14ac:dyDescent="0.2">
      <c r="B102" s="12"/>
      <c r="C102" s="5"/>
      <c r="D102" s="5"/>
      <c r="E102" s="5"/>
      <c r="F102" s="60"/>
      <c r="G102" s="5"/>
      <c r="H102" s="5"/>
    </row>
    <row r="103" spans="1:9" s="9" customFormat="1" x14ac:dyDescent="0.2">
      <c r="B103" s="12"/>
      <c r="C103" s="5"/>
      <c r="D103" s="5"/>
      <c r="E103" s="5"/>
      <c r="F103" s="60"/>
      <c r="G103" s="5"/>
      <c r="H103" s="5"/>
    </row>
    <row r="104" spans="1:9" s="9" customFormat="1" x14ac:dyDescent="0.2">
      <c r="B104" s="12"/>
      <c r="C104" s="5"/>
      <c r="D104" s="5"/>
      <c r="E104" s="5"/>
      <c r="F104" s="60"/>
      <c r="G104" s="5"/>
      <c r="H104" s="5"/>
    </row>
    <row r="105" spans="1:9" s="9" customFormat="1" x14ac:dyDescent="0.2">
      <c r="B105" s="12"/>
      <c r="C105" s="5"/>
      <c r="D105" s="5"/>
      <c r="E105" s="5"/>
      <c r="F105" s="60"/>
      <c r="G105" s="5"/>
      <c r="H105" s="5"/>
      <c r="I105" s="5"/>
    </row>
    <row r="106" spans="1:9" s="9" customFormat="1" x14ac:dyDescent="0.2">
      <c r="A106" s="5"/>
      <c r="B106" s="12"/>
      <c r="C106" s="5"/>
      <c r="D106" s="5"/>
      <c r="E106" s="5"/>
      <c r="F106" s="60"/>
      <c r="G106" s="5"/>
      <c r="H106" s="5"/>
      <c r="I106" s="5"/>
    </row>
    <row r="107" spans="1:9" s="9" customFormat="1" x14ac:dyDescent="0.2">
      <c r="A107" s="5"/>
      <c r="B107" s="12"/>
      <c r="C107" s="5"/>
      <c r="D107" s="5"/>
      <c r="E107" s="5"/>
      <c r="F107" s="60"/>
      <c r="G107" s="5"/>
      <c r="H107" s="5"/>
      <c r="I107" s="5"/>
    </row>
    <row r="108" spans="1:9" s="9" customFormat="1" x14ac:dyDescent="0.2">
      <c r="A108" s="5"/>
      <c r="B108" s="12"/>
      <c r="C108" s="5"/>
      <c r="D108" s="5"/>
      <c r="E108" s="5"/>
      <c r="F108" s="60"/>
      <c r="G108" s="5"/>
      <c r="H108" s="5"/>
      <c r="I108" s="5"/>
    </row>
    <row r="109" spans="1:9" s="9" customFormat="1" x14ac:dyDescent="0.2">
      <c r="A109" s="5"/>
      <c r="B109" s="12"/>
      <c r="C109" s="5"/>
      <c r="D109" s="5"/>
      <c r="E109" s="5"/>
      <c r="F109" s="60"/>
      <c r="G109" s="5"/>
      <c r="H109" s="5"/>
      <c r="I109" s="5"/>
    </row>
  </sheetData>
  <mergeCells count="9">
    <mergeCell ref="E44:F44"/>
    <mergeCell ref="C62:D62"/>
    <mergeCell ref="E63:F63"/>
    <mergeCell ref="A1:H1"/>
    <mergeCell ref="C4:D4"/>
    <mergeCell ref="E5:F5"/>
    <mergeCell ref="C24:D24"/>
    <mergeCell ref="E25:F25"/>
    <mergeCell ref="C43:D43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opLeftCell="A49" zoomScaleNormal="100" workbookViewId="0">
      <selection activeCell="E72" sqref="E72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11.28515625" style="60" customWidth="1"/>
    <col min="7" max="7" width="11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5">
      <c r="A1" s="176" t="s">
        <v>105</v>
      </c>
      <c r="B1" s="176"/>
      <c r="C1" s="176"/>
      <c r="D1" s="176"/>
      <c r="E1" s="176"/>
      <c r="F1" s="176"/>
      <c r="G1" s="176"/>
      <c r="H1" s="176"/>
      <c r="I1" s="47"/>
    </row>
    <row r="2" spans="1:10" s="32" customFormat="1" ht="6.75" customHeight="1" x14ac:dyDescent="0.2">
      <c r="B2" s="33"/>
      <c r="C2" s="34"/>
      <c r="D2" s="34"/>
      <c r="E2" s="35"/>
      <c r="F2" s="88"/>
      <c r="G2" s="35"/>
      <c r="H2" s="35"/>
      <c r="I2" s="35"/>
    </row>
    <row r="3" spans="1:10" ht="19.5" customHeight="1" x14ac:dyDescent="0.2">
      <c r="A3" s="50"/>
      <c r="B3" s="28" t="s">
        <v>30</v>
      </c>
      <c r="C3" s="51" t="s">
        <v>104</v>
      </c>
      <c r="D3" s="44"/>
      <c r="E3" s="14"/>
      <c r="F3" s="89"/>
      <c r="G3" s="14"/>
      <c r="H3" s="14"/>
      <c r="I3" s="14"/>
    </row>
    <row r="4" spans="1:10" ht="19.5" customHeight="1" x14ac:dyDescent="0.2">
      <c r="B4" s="28" t="s">
        <v>32</v>
      </c>
      <c r="C4" s="175">
        <v>43012</v>
      </c>
      <c r="D4" s="175"/>
      <c r="E4" s="14"/>
      <c r="F4" s="89"/>
      <c r="G4" s="14"/>
      <c r="H4" s="14"/>
      <c r="I4" s="14"/>
    </row>
    <row r="5" spans="1:10" ht="4.5" customHeight="1" x14ac:dyDescent="0.45">
      <c r="B5" s="2"/>
      <c r="C5" s="20"/>
      <c r="D5" s="20"/>
      <c r="E5" s="174"/>
      <c r="F5" s="174"/>
      <c r="G5" s="3"/>
      <c r="H5" s="4"/>
      <c r="I5" s="4"/>
    </row>
    <row r="6" spans="1:10" s="6" customFormat="1" ht="15.75" thickBot="1" x14ac:dyDescent="0.4">
      <c r="B6" s="29" t="s">
        <v>31</v>
      </c>
      <c r="C6" s="59" t="s">
        <v>1</v>
      </c>
      <c r="D6" s="59"/>
      <c r="E6" s="31" t="s">
        <v>2</v>
      </c>
      <c r="F6" s="101"/>
    </row>
    <row r="7" spans="1:10" x14ac:dyDescent="0.2">
      <c r="B7" s="22" t="s">
        <v>36</v>
      </c>
      <c r="C7" s="26" t="s">
        <v>17</v>
      </c>
      <c r="D7" s="54"/>
      <c r="E7" s="52">
        <v>3516.47</v>
      </c>
      <c r="F7" s="102"/>
      <c r="G7" s="114"/>
    </row>
    <row r="8" spans="1:10" x14ac:dyDescent="0.2">
      <c r="B8" s="48" t="s">
        <v>40</v>
      </c>
      <c r="C8" s="30" t="s">
        <v>15</v>
      </c>
      <c r="D8" s="55"/>
      <c r="E8" s="52">
        <v>1827.13</v>
      </c>
      <c r="F8" s="102"/>
      <c r="G8" s="114"/>
    </row>
    <row r="9" spans="1:10" x14ac:dyDescent="0.2">
      <c r="B9" s="48" t="s">
        <v>37</v>
      </c>
      <c r="C9" s="30" t="s">
        <v>33</v>
      </c>
      <c r="D9" s="55"/>
      <c r="E9" s="52">
        <v>702.51</v>
      </c>
      <c r="F9" s="116"/>
      <c r="G9" s="114"/>
    </row>
    <row r="10" spans="1:10" x14ac:dyDescent="0.2">
      <c r="B10" s="48" t="s">
        <v>3</v>
      </c>
      <c r="C10" s="30" t="s">
        <v>16</v>
      </c>
      <c r="D10" s="55"/>
      <c r="E10" s="52">
        <v>1506.84</v>
      </c>
      <c r="F10" s="102"/>
      <c r="G10" s="114"/>
      <c r="H10" s="113"/>
      <c r="J10" s="60"/>
    </row>
    <row r="11" spans="1:10" x14ac:dyDescent="0.2">
      <c r="B11" s="15" t="s">
        <v>43</v>
      </c>
      <c r="C11" s="19" t="s">
        <v>14</v>
      </c>
      <c r="D11" s="56"/>
      <c r="E11" s="53">
        <v>977.3</v>
      </c>
      <c r="F11" s="102"/>
      <c r="G11" s="114"/>
    </row>
    <row r="12" spans="1:10" x14ac:dyDescent="0.2">
      <c r="B12" s="80" t="s">
        <v>37</v>
      </c>
      <c r="C12" s="78" t="s">
        <v>42</v>
      </c>
      <c r="D12" s="73"/>
      <c r="E12" s="74">
        <v>792</v>
      </c>
      <c r="F12" s="92"/>
      <c r="G12" s="110"/>
    </row>
    <row r="13" spans="1:10" x14ac:dyDescent="0.2">
      <c r="B13" s="21"/>
      <c r="C13" s="66" t="s">
        <v>84</v>
      </c>
      <c r="D13" s="56"/>
      <c r="E13" s="41">
        <v>792</v>
      </c>
      <c r="F13" s="92"/>
      <c r="G13" s="110"/>
    </row>
    <row r="14" spans="1:10" x14ac:dyDescent="0.2">
      <c r="B14" s="21" t="s">
        <v>37</v>
      </c>
      <c r="C14" s="66" t="s">
        <v>85</v>
      </c>
      <c r="D14" s="56"/>
      <c r="E14" s="41">
        <v>792</v>
      </c>
      <c r="F14" s="92"/>
      <c r="G14" s="110"/>
    </row>
    <row r="15" spans="1:10" ht="13.5" thickBot="1" x14ac:dyDescent="0.25">
      <c r="B15" s="23" t="s">
        <v>93</v>
      </c>
      <c r="C15" s="75" t="s">
        <v>92</v>
      </c>
      <c r="D15" s="67"/>
      <c r="E15" s="39">
        <v>1388.46</v>
      </c>
      <c r="F15" s="102"/>
      <c r="G15" s="114"/>
    </row>
    <row r="16" spans="1:10" s="4" customFormat="1" ht="13.5" thickBot="1" x14ac:dyDescent="0.25">
      <c r="B16" s="62"/>
      <c r="C16" s="63"/>
      <c r="D16" s="64"/>
      <c r="E16" s="65">
        <f>SUM(E7:E15)</f>
        <v>12294.71</v>
      </c>
      <c r="F16" s="93"/>
      <c r="G16" s="114"/>
    </row>
    <row r="17" spans="1:10" x14ac:dyDescent="0.2">
      <c r="B17" s="21" t="s">
        <v>41</v>
      </c>
      <c r="C17" s="24" t="s">
        <v>5</v>
      </c>
      <c r="D17" s="24"/>
      <c r="E17" s="41">
        <v>1125</v>
      </c>
      <c r="G17" s="103"/>
    </row>
    <row r="18" spans="1:10" ht="13.5" thickBot="1" x14ac:dyDescent="0.25">
      <c r="B18" s="23" t="s">
        <v>20</v>
      </c>
      <c r="C18" s="37" t="s">
        <v>21</v>
      </c>
      <c r="D18" s="37"/>
      <c r="E18" s="39">
        <v>1050</v>
      </c>
      <c r="G18" s="103"/>
    </row>
    <row r="19" spans="1:10" ht="13.5" thickBot="1" x14ac:dyDescent="0.25">
      <c r="B19" s="11"/>
      <c r="C19" s="38" t="s">
        <v>0</v>
      </c>
      <c r="D19" s="38"/>
      <c r="E19" s="40">
        <f>SUM(E16:E18)</f>
        <v>14469.71</v>
      </c>
      <c r="G19" s="114"/>
    </row>
    <row r="20" spans="1:10" ht="12.75" customHeight="1" x14ac:dyDescent="0.2">
      <c r="B20" s="11"/>
      <c r="C20" s="13"/>
      <c r="D20" s="13"/>
      <c r="E20" s="14"/>
      <c r="F20" s="89"/>
      <c r="G20" s="105"/>
      <c r="H20" s="14"/>
      <c r="I20" s="14"/>
    </row>
    <row r="21" spans="1:10" s="32" customFormat="1" ht="6.75" customHeight="1" x14ac:dyDescent="0.2">
      <c r="B21" s="33"/>
      <c r="C21" s="34"/>
      <c r="D21" s="34"/>
      <c r="E21" s="35"/>
      <c r="F21" s="88"/>
      <c r="G21" s="106"/>
      <c r="H21" s="35"/>
      <c r="I21" s="35"/>
    </row>
    <row r="22" spans="1:10" ht="19.5" customHeight="1" x14ac:dyDescent="0.2">
      <c r="A22" s="50"/>
      <c r="B22" s="28" t="s">
        <v>30</v>
      </c>
      <c r="C22" s="51" t="s">
        <v>106</v>
      </c>
      <c r="D22" s="44"/>
      <c r="E22" s="14"/>
      <c r="F22" s="89"/>
      <c r="G22" s="105"/>
      <c r="H22" s="14"/>
      <c r="I22" s="14"/>
    </row>
    <row r="23" spans="1:10" ht="19.5" customHeight="1" x14ac:dyDescent="0.2">
      <c r="B23" s="28" t="s">
        <v>32</v>
      </c>
      <c r="C23" s="175">
        <v>43019</v>
      </c>
      <c r="D23" s="175"/>
      <c r="E23" s="14"/>
      <c r="F23" s="89"/>
      <c r="G23" s="105"/>
      <c r="H23" s="14"/>
      <c r="I23" s="14"/>
    </row>
    <row r="24" spans="1:10" ht="4.5" customHeight="1" x14ac:dyDescent="0.45">
      <c r="B24" s="2"/>
      <c r="C24" s="20"/>
      <c r="D24" s="20"/>
      <c r="E24" s="174"/>
      <c r="F24" s="174"/>
      <c r="G24" s="107"/>
      <c r="H24" s="4"/>
      <c r="I24" s="4"/>
    </row>
    <row r="25" spans="1:10" s="6" customFormat="1" ht="13.5" thickBot="1" x14ac:dyDescent="0.25">
      <c r="B25" s="29" t="s">
        <v>31</v>
      </c>
      <c r="C25" s="59" t="s">
        <v>1</v>
      </c>
      <c r="D25" s="59"/>
      <c r="E25" s="31" t="s">
        <v>62</v>
      </c>
      <c r="F25" s="90"/>
      <c r="G25" s="108"/>
    </row>
    <row r="26" spans="1:10" x14ac:dyDescent="0.2">
      <c r="B26" s="22" t="s">
        <v>36</v>
      </c>
      <c r="C26" s="26" t="s">
        <v>17</v>
      </c>
      <c r="D26" s="54"/>
      <c r="E26" s="52">
        <v>4454.21</v>
      </c>
      <c r="F26" s="102"/>
      <c r="G26" s="114"/>
    </row>
    <row r="27" spans="1:10" x14ac:dyDescent="0.2">
      <c r="B27" s="48" t="s">
        <v>40</v>
      </c>
      <c r="C27" s="30" t="s">
        <v>15</v>
      </c>
      <c r="D27" s="55"/>
      <c r="E27" s="52">
        <v>2177.9499999999998</v>
      </c>
      <c r="F27" s="102"/>
      <c r="G27" s="114"/>
    </row>
    <row r="28" spans="1:10" x14ac:dyDescent="0.2">
      <c r="B28" s="48" t="s">
        <v>37</v>
      </c>
      <c r="C28" s="30" t="s">
        <v>33</v>
      </c>
      <c r="D28" s="55"/>
      <c r="E28" s="52">
        <v>702.51</v>
      </c>
      <c r="F28" s="116"/>
      <c r="G28" s="114"/>
    </row>
    <row r="29" spans="1:10" x14ac:dyDescent="0.2">
      <c r="B29" s="48" t="s">
        <v>3</v>
      </c>
      <c r="C29" s="30" t="s">
        <v>16</v>
      </c>
      <c r="D29" s="55"/>
      <c r="E29" s="52">
        <v>1356.74</v>
      </c>
      <c r="F29" s="102"/>
      <c r="G29" s="114"/>
      <c r="H29" s="113"/>
      <c r="J29" s="60"/>
    </row>
    <row r="30" spans="1:10" x14ac:dyDescent="0.2">
      <c r="B30" s="15" t="s">
        <v>43</v>
      </c>
      <c r="C30" s="19" t="s">
        <v>14</v>
      </c>
      <c r="D30" s="56"/>
      <c r="E30" s="53">
        <v>977.31</v>
      </c>
      <c r="F30" s="102"/>
      <c r="G30" s="114"/>
    </row>
    <row r="31" spans="1:10" x14ac:dyDescent="0.2">
      <c r="B31" s="80" t="s">
        <v>37</v>
      </c>
      <c r="C31" s="78" t="s">
        <v>42</v>
      </c>
      <c r="D31" s="73"/>
      <c r="E31" s="74">
        <v>1029.5999999999999</v>
      </c>
      <c r="F31" s="92"/>
      <c r="G31" s="110"/>
    </row>
    <row r="32" spans="1:10" x14ac:dyDescent="0.2">
      <c r="B32" s="21"/>
      <c r="C32" s="66" t="s">
        <v>84</v>
      </c>
      <c r="D32" s="56"/>
      <c r="E32" s="41">
        <v>1415.56</v>
      </c>
      <c r="F32" s="92"/>
      <c r="G32" s="110"/>
    </row>
    <row r="33" spans="1:9" x14ac:dyDescent="0.2">
      <c r="B33" s="21" t="s">
        <v>37</v>
      </c>
      <c r="C33" s="66" t="s">
        <v>85</v>
      </c>
      <c r="D33" s="56"/>
      <c r="E33" s="41">
        <v>633.6</v>
      </c>
      <c r="F33" s="92"/>
      <c r="G33" s="110"/>
    </row>
    <row r="34" spans="1:9" ht="13.5" thickBot="1" x14ac:dyDescent="0.25">
      <c r="B34" s="124" t="s">
        <v>93</v>
      </c>
      <c r="C34" s="125" t="s">
        <v>92</v>
      </c>
      <c r="D34" s="126"/>
      <c r="E34" s="127">
        <v>870.2</v>
      </c>
      <c r="F34" s="130"/>
      <c r="G34" s="114"/>
    </row>
    <row r="35" spans="1:9" s="4" customFormat="1" ht="13.5" thickBot="1" x14ac:dyDescent="0.25">
      <c r="B35" s="62"/>
      <c r="C35" s="63"/>
      <c r="D35" s="64"/>
      <c r="E35" s="65">
        <f>SUM(E26:E34)</f>
        <v>13617.68</v>
      </c>
      <c r="F35" s="93"/>
      <c r="G35" s="114"/>
    </row>
    <row r="36" spans="1:9" x14ac:dyDescent="0.2">
      <c r="B36" s="21" t="s">
        <v>41</v>
      </c>
      <c r="C36" s="24" t="s">
        <v>5</v>
      </c>
      <c r="D36" s="24"/>
      <c r="E36" s="41">
        <v>1125</v>
      </c>
      <c r="G36" s="103"/>
    </row>
    <row r="37" spans="1:9" ht="13.5" thickBot="1" x14ac:dyDescent="0.25">
      <c r="B37" s="23" t="s">
        <v>20</v>
      </c>
      <c r="C37" s="37" t="s">
        <v>21</v>
      </c>
      <c r="D37" s="37"/>
      <c r="E37" s="39">
        <v>1050</v>
      </c>
      <c r="G37" s="103"/>
    </row>
    <row r="38" spans="1:9" ht="13.5" thickBot="1" x14ac:dyDescent="0.25">
      <c r="B38" s="11"/>
      <c r="C38" s="38" t="s">
        <v>0</v>
      </c>
      <c r="D38" s="38"/>
      <c r="E38" s="40">
        <f>SUM(E35:E37)</f>
        <v>15792.68</v>
      </c>
      <c r="G38" s="114"/>
    </row>
    <row r="39" spans="1:9" ht="12.75" customHeight="1" x14ac:dyDescent="0.2">
      <c r="B39" s="11"/>
      <c r="C39" s="13"/>
      <c r="D39" s="13"/>
      <c r="E39" s="14"/>
      <c r="F39" s="89"/>
      <c r="G39" s="14"/>
      <c r="H39" s="14"/>
      <c r="I39" s="14"/>
    </row>
    <row r="40" spans="1:9" s="32" customFormat="1" ht="6.75" customHeight="1" x14ac:dyDescent="0.2">
      <c r="B40" s="33"/>
      <c r="C40" s="34"/>
      <c r="D40" s="34"/>
      <c r="E40" s="35"/>
      <c r="F40" s="88"/>
      <c r="G40" s="35"/>
      <c r="H40" s="35"/>
      <c r="I40" s="35"/>
    </row>
    <row r="41" spans="1:9" ht="19.5" customHeight="1" x14ac:dyDescent="0.2">
      <c r="A41" s="50"/>
      <c r="B41" s="28" t="s">
        <v>30</v>
      </c>
      <c r="C41" s="51" t="s">
        <v>107</v>
      </c>
      <c r="D41" s="44"/>
      <c r="E41" s="14"/>
      <c r="F41" s="89"/>
      <c r="G41" s="14"/>
      <c r="H41" s="14"/>
      <c r="I41" s="14"/>
    </row>
    <row r="42" spans="1:9" ht="19.5" customHeight="1" x14ac:dyDescent="0.2">
      <c r="B42" s="28" t="s">
        <v>32</v>
      </c>
      <c r="C42" s="175">
        <v>43026</v>
      </c>
      <c r="D42" s="175"/>
      <c r="E42" s="14"/>
      <c r="F42" s="89"/>
      <c r="G42" s="14"/>
      <c r="H42" s="14"/>
      <c r="I42" s="14"/>
    </row>
    <row r="43" spans="1:9" ht="4.5" customHeight="1" x14ac:dyDescent="0.45">
      <c r="B43" s="2"/>
      <c r="C43" s="20"/>
      <c r="D43" s="20"/>
      <c r="E43" s="174"/>
      <c r="F43" s="174"/>
      <c r="G43" s="3"/>
      <c r="H43" s="4"/>
      <c r="I43" s="4"/>
    </row>
    <row r="44" spans="1:9" s="6" customFormat="1" ht="13.5" thickBot="1" x14ac:dyDescent="0.25">
      <c r="B44" s="29" t="s">
        <v>31</v>
      </c>
      <c r="C44" s="59" t="s">
        <v>1</v>
      </c>
      <c r="D44" s="59"/>
      <c r="E44" s="31" t="s">
        <v>2</v>
      </c>
      <c r="F44" s="90"/>
    </row>
    <row r="45" spans="1:9" x14ac:dyDescent="0.2">
      <c r="B45" s="22" t="s">
        <v>36</v>
      </c>
      <c r="C45" s="26" t="s">
        <v>17</v>
      </c>
      <c r="D45" s="54"/>
      <c r="E45" s="119">
        <v>4902.8599999999997</v>
      </c>
      <c r="G45" s="91"/>
    </row>
    <row r="46" spans="1:9" x14ac:dyDescent="0.2">
      <c r="B46" s="48" t="s">
        <v>40</v>
      </c>
      <c r="C46" s="30" t="s">
        <v>15</v>
      </c>
      <c r="D46" s="55"/>
      <c r="E46" s="119">
        <v>1242.44</v>
      </c>
      <c r="F46" s="91"/>
      <c r="G46" s="70"/>
    </row>
    <row r="47" spans="1:9" x14ac:dyDescent="0.2">
      <c r="B47" s="48" t="s">
        <v>37</v>
      </c>
      <c r="C47" s="30" t="s">
        <v>33</v>
      </c>
      <c r="D47" s="55"/>
      <c r="E47" s="119">
        <v>702.51</v>
      </c>
      <c r="F47" s="91"/>
      <c r="G47" s="118"/>
      <c r="H47" s="60"/>
    </row>
    <row r="48" spans="1:9" x14ac:dyDescent="0.2">
      <c r="B48" s="48" t="s">
        <v>3</v>
      </c>
      <c r="C48" s="30" t="s">
        <v>16</v>
      </c>
      <c r="D48" s="55"/>
      <c r="E48" s="119">
        <v>1356.74</v>
      </c>
      <c r="F48" s="94"/>
    </row>
    <row r="49" spans="1:9" x14ac:dyDescent="0.2">
      <c r="B49" s="15" t="s">
        <v>43</v>
      </c>
      <c r="C49" s="19" t="s">
        <v>14</v>
      </c>
      <c r="D49" s="56"/>
      <c r="E49" s="120">
        <v>1260.83</v>
      </c>
    </row>
    <row r="50" spans="1:9" x14ac:dyDescent="0.2">
      <c r="B50" s="80" t="s">
        <v>37</v>
      </c>
      <c r="C50" s="78" t="s">
        <v>42</v>
      </c>
      <c r="D50" s="73"/>
      <c r="E50" s="74">
        <v>1029.5999999999999</v>
      </c>
      <c r="F50" s="92"/>
      <c r="G50" s="110"/>
    </row>
    <row r="51" spans="1:9" x14ac:dyDescent="0.2">
      <c r="B51" s="21"/>
      <c r="C51" s="66" t="s">
        <v>84</v>
      </c>
      <c r="D51" s="56"/>
      <c r="E51" s="41">
        <v>1755.76</v>
      </c>
      <c r="F51" s="92"/>
      <c r="G51" s="110"/>
    </row>
    <row r="52" spans="1:9" x14ac:dyDescent="0.2">
      <c r="B52" s="21" t="s">
        <v>37</v>
      </c>
      <c r="C52" s="66" t="s">
        <v>85</v>
      </c>
      <c r="D52" s="56"/>
      <c r="E52" s="41">
        <v>1029.5999999999999</v>
      </c>
      <c r="F52" s="92"/>
      <c r="G52" s="110"/>
    </row>
    <row r="53" spans="1:9" x14ac:dyDescent="0.2">
      <c r="B53" s="61" t="s">
        <v>93</v>
      </c>
      <c r="C53" s="77" t="s">
        <v>92</v>
      </c>
      <c r="D53" s="55"/>
      <c r="E53" s="128">
        <v>1048.4000000000001</v>
      </c>
      <c r="F53" s="92"/>
      <c r="G53" s="110"/>
    </row>
    <row r="54" spans="1:9" ht="13.5" thickBot="1" x14ac:dyDescent="0.25">
      <c r="B54" s="124" t="s">
        <v>110</v>
      </c>
      <c r="C54" s="125" t="s">
        <v>109</v>
      </c>
      <c r="D54" s="126"/>
      <c r="E54" s="127">
        <v>475.2</v>
      </c>
      <c r="F54" s="102"/>
      <c r="G54" s="114"/>
    </row>
    <row r="55" spans="1:9" s="4" customFormat="1" ht="13.5" thickBot="1" x14ac:dyDescent="0.25">
      <c r="B55" s="62"/>
      <c r="C55" s="63"/>
      <c r="D55" s="64"/>
      <c r="E55" s="65">
        <f>SUM(E44:E54)</f>
        <v>14803.94</v>
      </c>
      <c r="F55" s="93"/>
      <c r="G55" s="114"/>
    </row>
    <row r="56" spans="1:9" x14ac:dyDescent="0.2">
      <c r="B56" s="21" t="s">
        <v>41</v>
      </c>
      <c r="C56" s="24" t="s">
        <v>5</v>
      </c>
      <c r="D56" s="24"/>
      <c r="E56" s="41">
        <v>1125</v>
      </c>
    </row>
    <row r="57" spans="1:9" ht="13.5" thickBot="1" x14ac:dyDescent="0.25">
      <c r="B57" s="23" t="s">
        <v>20</v>
      </c>
      <c r="C57" s="37" t="s">
        <v>21</v>
      </c>
      <c r="D57" s="37"/>
      <c r="E57" s="39">
        <v>1050</v>
      </c>
    </row>
    <row r="58" spans="1:9" ht="13.5" thickBot="1" x14ac:dyDescent="0.25">
      <c r="B58" s="11"/>
      <c r="C58" s="38" t="s">
        <v>0</v>
      </c>
      <c r="D58" s="38"/>
      <c r="E58" s="40">
        <f>SUM(E55:E57)</f>
        <v>16978.940000000002</v>
      </c>
    </row>
    <row r="59" spans="1:9" x14ac:dyDescent="0.2">
      <c r="B59" s="11"/>
      <c r="C59" s="38"/>
      <c r="D59" s="38"/>
      <c r="E59" s="86"/>
    </row>
    <row r="60" spans="1:9" s="32" customFormat="1" ht="6.75" customHeight="1" x14ac:dyDescent="0.2">
      <c r="B60" s="33"/>
      <c r="C60" s="34"/>
      <c r="D60" s="34"/>
      <c r="E60" s="35"/>
      <c r="F60" s="88"/>
      <c r="G60" s="35"/>
      <c r="H60" s="35"/>
      <c r="I60" s="35"/>
    </row>
    <row r="61" spans="1:9" ht="19.5" customHeight="1" x14ac:dyDescent="0.2">
      <c r="A61" s="50"/>
      <c r="B61" s="28" t="s">
        <v>30</v>
      </c>
      <c r="C61" s="51" t="s">
        <v>108</v>
      </c>
      <c r="D61" s="44"/>
      <c r="E61" s="14"/>
      <c r="F61" s="89"/>
      <c r="G61" s="14"/>
      <c r="H61" s="14"/>
      <c r="I61" s="14"/>
    </row>
    <row r="62" spans="1:9" ht="19.5" customHeight="1" x14ac:dyDescent="0.2">
      <c r="B62" s="28" t="s">
        <v>32</v>
      </c>
      <c r="C62" s="175">
        <v>43033</v>
      </c>
      <c r="D62" s="175"/>
      <c r="E62" s="14"/>
      <c r="F62" s="89"/>
      <c r="G62" s="14"/>
      <c r="H62" s="14"/>
      <c r="I62" s="14"/>
    </row>
    <row r="63" spans="1:9" ht="4.5" customHeight="1" x14ac:dyDescent="0.45">
      <c r="B63" s="2"/>
      <c r="C63" s="20"/>
      <c r="D63" s="20"/>
      <c r="E63" s="174"/>
      <c r="F63" s="174"/>
      <c r="G63" s="3"/>
      <c r="H63" s="4"/>
      <c r="I63" s="4"/>
    </row>
    <row r="64" spans="1:9" s="6" customFormat="1" ht="13.5" thickBot="1" x14ac:dyDescent="0.25">
      <c r="B64" s="29" t="s">
        <v>31</v>
      </c>
      <c r="C64" s="59" t="s">
        <v>1</v>
      </c>
      <c r="D64" s="59"/>
      <c r="E64" s="31" t="s">
        <v>2</v>
      </c>
      <c r="F64" s="90"/>
    </row>
    <row r="65" spans="1:9" x14ac:dyDescent="0.2">
      <c r="B65" s="22" t="s">
        <v>36</v>
      </c>
      <c r="C65" s="26" t="s">
        <v>17</v>
      </c>
      <c r="D65" s="54"/>
      <c r="E65" s="119">
        <v>4493.2700000000004</v>
      </c>
      <c r="G65" s="91"/>
    </row>
    <row r="66" spans="1:9" x14ac:dyDescent="0.2">
      <c r="B66" s="48" t="s">
        <v>40</v>
      </c>
      <c r="C66" s="30" t="s">
        <v>15</v>
      </c>
      <c r="D66" s="55"/>
      <c r="E66" s="119">
        <v>1885.61</v>
      </c>
      <c r="F66" s="91"/>
      <c r="G66" s="70"/>
    </row>
    <row r="67" spans="1:9" x14ac:dyDescent="0.2">
      <c r="B67" s="48" t="s">
        <v>37</v>
      </c>
      <c r="C67" s="30" t="s">
        <v>33</v>
      </c>
      <c r="D67" s="55"/>
      <c r="E67" s="119">
        <v>702.52</v>
      </c>
      <c r="F67" s="91"/>
      <c r="G67" s="118"/>
      <c r="H67" s="60"/>
    </row>
    <row r="68" spans="1:9" x14ac:dyDescent="0.2">
      <c r="B68" s="48" t="s">
        <v>3</v>
      </c>
      <c r="C68" s="30" t="s">
        <v>16</v>
      </c>
      <c r="D68" s="55"/>
      <c r="E68" s="119">
        <v>1506.84</v>
      </c>
      <c r="F68" s="94"/>
    </row>
    <row r="69" spans="1:9" x14ac:dyDescent="0.2">
      <c r="B69" s="15" t="s">
        <v>43</v>
      </c>
      <c r="C69" s="19" t="s">
        <v>14</v>
      </c>
      <c r="D69" s="56"/>
      <c r="E69" s="120">
        <v>1402.59</v>
      </c>
    </row>
    <row r="70" spans="1:9" x14ac:dyDescent="0.2">
      <c r="B70" s="80" t="s">
        <v>37</v>
      </c>
      <c r="C70" s="78" t="s">
        <v>42</v>
      </c>
      <c r="D70" s="73"/>
      <c r="E70" s="74">
        <v>1148.4000000000001</v>
      </c>
      <c r="F70" s="92"/>
      <c r="G70" s="110"/>
    </row>
    <row r="71" spans="1:9" x14ac:dyDescent="0.2">
      <c r="B71" s="21"/>
      <c r="C71" s="66" t="s">
        <v>84</v>
      </c>
      <c r="D71" s="56"/>
      <c r="E71" s="41">
        <v>1371.15</v>
      </c>
      <c r="F71" s="92"/>
      <c r="G71" s="110"/>
    </row>
    <row r="72" spans="1:9" x14ac:dyDescent="0.2">
      <c r="B72" s="61" t="s">
        <v>37</v>
      </c>
      <c r="C72" s="77" t="s">
        <v>85</v>
      </c>
      <c r="D72" s="55"/>
      <c r="E72" s="128">
        <v>1192.95</v>
      </c>
      <c r="F72" s="92"/>
      <c r="G72" s="110"/>
    </row>
    <row r="73" spans="1:9" x14ac:dyDescent="0.2">
      <c r="B73" s="61" t="s">
        <v>93</v>
      </c>
      <c r="C73" s="77" t="s">
        <v>92</v>
      </c>
      <c r="D73" s="55"/>
      <c r="E73" s="128">
        <v>1063.25</v>
      </c>
      <c r="F73" s="92"/>
      <c r="G73" s="110"/>
    </row>
    <row r="74" spans="1:9" ht="13.5" thickBot="1" x14ac:dyDescent="0.25">
      <c r="B74" s="124" t="s">
        <v>110</v>
      </c>
      <c r="C74" s="125" t="s">
        <v>109</v>
      </c>
      <c r="D74" s="126"/>
      <c r="E74" s="127">
        <v>1148.4000000000001</v>
      </c>
      <c r="F74" s="130"/>
      <c r="G74" s="114"/>
    </row>
    <row r="75" spans="1:9" s="4" customFormat="1" ht="13.5" thickBot="1" x14ac:dyDescent="0.25">
      <c r="B75" s="62"/>
      <c r="C75" s="63"/>
      <c r="D75" s="64"/>
      <c r="E75" s="65">
        <f>SUM(E65:E74)</f>
        <v>15914.98</v>
      </c>
      <c r="F75" s="93"/>
      <c r="G75" s="114"/>
    </row>
    <row r="76" spans="1:9" x14ac:dyDescent="0.2">
      <c r="B76" s="21" t="s">
        <v>41</v>
      </c>
      <c r="C76" s="24" t="s">
        <v>5</v>
      </c>
      <c r="D76" s="24"/>
      <c r="E76" s="41">
        <v>1125</v>
      </c>
    </row>
    <row r="77" spans="1:9" ht="13.5" thickBot="1" x14ac:dyDescent="0.25">
      <c r="B77" s="23" t="s">
        <v>20</v>
      </c>
      <c r="C77" s="37" t="s">
        <v>21</v>
      </c>
      <c r="D77" s="37"/>
      <c r="E77" s="39">
        <v>1050</v>
      </c>
    </row>
    <row r="78" spans="1:9" ht="13.5" thickBot="1" x14ac:dyDescent="0.25">
      <c r="B78" s="11"/>
      <c r="C78" s="38" t="s">
        <v>0</v>
      </c>
      <c r="D78" s="38"/>
      <c r="E78" s="40">
        <f>SUM(E75:E77)</f>
        <v>18089.98</v>
      </c>
    </row>
    <row r="79" spans="1:9" ht="12.75" customHeight="1" x14ac:dyDescent="0.2">
      <c r="B79" s="11"/>
      <c r="C79" s="13"/>
      <c r="D79" s="13"/>
      <c r="E79" s="14"/>
      <c r="F79" s="89"/>
      <c r="G79" s="14"/>
      <c r="H79" s="14"/>
      <c r="I79" s="14"/>
    </row>
    <row r="80" spans="1:9" s="7" customFormat="1" ht="13.15" customHeight="1" x14ac:dyDescent="0.2">
      <c r="A80" s="16" t="s">
        <v>6</v>
      </c>
      <c r="B80" s="17" t="s">
        <v>7</v>
      </c>
      <c r="C80" s="17"/>
      <c r="D80" s="42">
        <v>9000</v>
      </c>
      <c r="E80" s="131"/>
      <c r="F80" s="16" t="s">
        <v>46</v>
      </c>
      <c r="G80" s="17" t="s">
        <v>44</v>
      </c>
      <c r="H80" s="42">
        <v>3948.27</v>
      </c>
      <c r="I80" s="68"/>
    </row>
    <row r="81" spans="1:9" s="7" customFormat="1" ht="13.15" customHeight="1" x14ac:dyDescent="0.2">
      <c r="A81" s="16" t="s">
        <v>9</v>
      </c>
      <c r="B81" s="17" t="s">
        <v>10</v>
      </c>
      <c r="C81" s="17"/>
      <c r="D81" s="42">
        <v>311.83999999999997</v>
      </c>
      <c r="E81" s="57"/>
      <c r="F81" s="95" t="s">
        <v>8</v>
      </c>
      <c r="G81" s="17" t="s">
        <v>23</v>
      </c>
      <c r="H81" s="42">
        <v>0</v>
      </c>
      <c r="I81" s="123"/>
    </row>
    <row r="82" spans="1:9" s="7" customFormat="1" ht="13.15" customHeight="1" x14ac:dyDescent="0.2">
      <c r="A82" s="16" t="s">
        <v>38</v>
      </c>
      <c r="B82" s="17" t="s">
        <v>39</v>
      </c>
      <c r="C82" s="17"/>
      <c r="D82" s="42">
        <v>619.53</v>
      </c>
      <c r="E82" s="57"/>
      <c r="F82" s="95" t="s">
        <v>27</v>
      </c>
      <c r="G82" s="17" t="s">
        <v>29</v>
      </c>
      <c r="H82" s="42">
        <v>500</v>
      </c>
      <c r="I82" s="68"/>
    </row>
    <row r="83" spans="1:9" s="7" customFormat="1" ht="13.15" customHeight="1" x14ac:dyDescent="0.2">
      <c r="A83" s="16" t="s">
        <v>11</v>
      </c>
      <c r="B83" s="17" t="s">
        <v>47</v>
      </c>
      <c r="C83" s="42"/>
      <c r="D83" s="42">
        <v>5000</v>
      </c>
      <c r="E83" s="57"/>
      <c r="F83" s="95" t="s">
        <v>9</v>
      </c>
      <c r="G83" s="17" t="s">
        <v>18</v>
      </c>
      <c r="H83" s="42">
        <v>12000</v>
      </c>
      <c r="I83" s="68"/>
    </row>
    <row r="84" spans="1:9" s="7" customFormat="1" ht="13.15" customHeight="1" thickBot="1" x14ac:dyDescent="0.25">
      <c r="A84" s="16" t="s">
        <v>11</v>
      </c>
      <c r="B84" s="17" t="s">
        <v>48</v>
      </c>
      <c r="C84" s="42"/>
      <c r="D84" s="42">
        <v>4000</v>
      </c>
      <c r="E84" s="57"/>
      <c r="F84" s="96" t="s">
        <v>22</v>
      </c>
      <c r="G84" s="17" t="s">
        <v>19</v>
      </c>
      <c r="H84" s="43">
        <v>11000</v>
      </c>
      <c r="I84" s="68"/>
    </row>
    <row r="85" spans="1:9" s="7" customFormat="1" ht="13.15" customHeight="1" thickTop="1" thickBot="1" x14ac:dyDescent="0.25">
      <c r="A85" s="16" t="s">
        <v>11</v>
      </c>
      <c r="B85" s="17" t="s">
        <v>49</v>
      </c>
      <c r="C85" s="42"/>
      <c r="D85" s="42">
        <v>1126.4100000000001</v>
      </c>
      <c r="E85" s="57"/>
      <c r="F85" s="97"/>
      <c r="G85" s="17"/>
      <c r="H85" s="49">
        <f>SUM(H80:H84)+SUM(D80:D87)</f>
        <v>47506.05</v>
      </c>
      <c r="I85" s="68"/>
    </row>
    <row r="86" spans="1:9" s="7" customFormat="1" ht="13.15" customHeight="1" thickBot="1" x14ac:dyDescent="0.25">
      <c r="A86" s="16"/>
      <c r="B86" s="17"/>
      <c r="C86" s="42"/>
      <c r="D86" s="42"/>
      <c r="E86" s="57"/>
      <c r="F86" s="97"/>
      <c r="G86" s="45" t="s">
        <v>4</v>
      </c>
      <c r="H86" s="46">
        <f>E78+H85</f>
        <v>65596.03</v>
      </c>
      <c r="I86" s="49"/>
    </row>
    <row r="87" spans="1:9" s="7" customFormat="1" ht="13.15" customHeight="1" x14ac:dyDescent="0.2">
      <c r="A87" s="16"/>
      <c r="B87" s="17"/>
      <c r="C87" s="42"/>
      <c r="D87" s="42"/>
      <c r="E87" s="42"/>
      <c r="F87" s="98"/>
      <c r="G87" s="9"/>
      <c r="H87" s="9"/>
      <c r="I87" s="49"/>
    </row>
    <row r="88" spans="1:9" s="7" customFormat="1" ht="13.15" customHeight="1" x14ac:dyDescent="0.2">
      <c r="B88" s="16"/>
      <c r="C88" s="17"/>
      <c r="D88" s="9"/>
      <c r="E88" s="42"/>
      <c r="F88" s="98"/>
      <c r="G88" s="9"/>
      <c r="H88" s="9"/>
      <c r="I88" s="49"/>
    </row>
    <row r="89" spans="1:9" s="7" customFormat="1" ht="13.15" customHeight="1" x14ac:dyDescent="0.2">
      <c r="B89" s="16"/>
      <c r="C89" s="17"/>
      <c r="D89" s="8"/>
      <c r="E89" s="9"/>
      <c r="F89" s="98"/>
      <c r="G89" s="9"/>
      <c r="H89" s="9"/>
      <c r="I89" s="49"/>
    </row>
    <row r="90" spans="1:9" s="7" customFormat="1" ht="13.15" customHeight="1" x14ac:dyDescent="0.2">
      <c r="A90" s="9"/>
      <c r="B90" s="10"/>
      <c r="C90" s="9"/>
      <c r="D90" s="8"/>
      <c r="E90" s="9"/>
      <c r="F90" s="98"/>
      <c r="G90" s="9"/>
      <c r="H90" s="9"/>
      <c r="I90" s="49"/>
    </row>
    <row r="91" spans="1:9" s="7" customFormat="1" ht="13.15" customHeight="1" x14ac:dyDescent="0.2">
      <c r="A91" s="9"/>
      <c r="B91" s="10"/>
      <c r="C91" s="8"/>
      <c r="D91" s="8"/>
      <c r="E91" s="9"/>
      <c r="F91" s="98"/>
      <c r="G91" s="9"/>
      <c r="H91" s="9"/>
      <c r="I91" s="49"/>
    </row>
    <row r="92" spans="1:9" s="7" customFormat="1" ht="13.15" customHeight="1" x14ac:dyDescent="0.2">
      <c r="A92" s="9"/>
      <c r="B92" s="10"/>
      <c r="C92" s="8"/>
      <c r="D92" s="8"/>
      <c r="E92" s="9"/>
      <c r="F92" s="98"/>
      <c r="G92" s="9"/>
      <c r="H92" s="9"/>
      <c r="I92" s="49"/>
    </row>
    <row r="93" spans="1:9" s="7" customFormat="1" ht="13.15" customHeight="1" x14ac:dyDescent="0.2">
      <c r="A93" s="9"/>
      <c r="B93" s="10"/>
      <c r="C93" s="8"/>
      <c r="D93" s="8"/>
      <c r="E93" s="9"/>
      <c r="F93" s="98"/>
      <c r="G93" s="9"/>
      <c r="H93" s="9"/>
      <c r="I93" s="9"/>
    </row>
    <row r="94" spans="1:9" s="9" customFormat="1" ht="12" x14ac:dyDescent="0.2">
      <c r="B94" s="10"/>
      <c r="C94" s="8"/>
      <c r="F94" s="98"/>
    </row>
    <row r="95" spans="1:9" s="9" customFormat="1" ht="12" x14ac:dyDescent="0.2">
      <c r="B95" s="10"/>
      <c r="C95" s="8"/>
      <c r="F95" s="98"/>
    </row>
    <row r="96" spans="1:9" s="9" customFormat="1" ht="12" x14ac:dyDescent="0.2">
      <c r="B96" s="10"/>
      <c r="C96" s="8"/>
      <c r="F96" s="98"/>
    </row>
    <row r="97" spans="1:9" s="9" customFormat="1" ht="12" x14ac:dyDescent="0.2">
      <c r="B97" s="10"/>
      <c r="F97" s="98"/>
    </row>
    <row r="98" spans="1:9" s="9" customFormat="1" ht="12" x14ac:dyDescent="0.2">
      <c r="B98" s="10"/>
      <c r="F98" s="98"/>
    </row>
    <row r="99" spans="1:9" s="9" customFormat="1" ht="12" x14ac:dyDescent="0.2">
      <c r="B99" s="10"/>
      <c r="F99" s="98"/>
    </row>
    <row r="100" spans="1:9" s="9" customFormat="1" x14ac:dyDescent="0.2">
      <c r="B100" s="10"/>
      <c r="D100" s="5"/>
      <c r="F100" s="60"/>
      <c r="G100" s="5"/>
      <c r="H100" s="5"/>
    </row>
    <row r="101" spans="1:9" s="9" customFormat="1" x14ac:dyDescent="0.2">
      <c r="B101" s="10"/>
      <c r="D101" s="5"/>
      <c r="F101" s="60"/>
      <c r="G101" s="5"/>
      <c r="H101" s="5"/>
    </row>
    <row r="102" spans="1:9" s="9" customFormat="1" x14ac:dyDescent="0.2">
      <c r="B102" s="10"/>
      <c r="D102" s="5"/>
      <c r="E102" s="5"/>
      <c r="F102" s="60"/>
      <c r="G102" s="5"/>
      <c r="H102" s="5"/>
    </row>
    <row r="103" spans="1:9" s="9" customFormat="1" x14ac:dyDescent="0.2">
      <c r="B103" s="12"/>
      <c r="C103" s="5"/>
      <c r="D103" s="5"/>
      <c r="E103" s="5"/>
      <c r="F103" s="60"/>
      <c r="G103" s="5"/>
      <c r="H103" s="5"/>
    </row>
    <row r="104" spans="1:9" s="9" customFormat="1" x14ac:dyDescent="0.2">
      <c r="B104" s="12"/>
      <c r="C104" s="5"/>
      <c r="D104" s="5"/>
      <c r="E104" s="5"/>
      <c r="F104" s="60"/>
      <c r="G104" s="5"/>
      <c r="H104" s="5"/>
    </row>
    <row r="105" spans="1:9" s="9" customFormat="1" x14ac:dyDescent="0.2">
      <c r="B105" s="12"/>
      <c r="C105" s="5"/>
      <c r="D105" s="5"/>
      <c r="E105" s="5"/>
      <c r="F105" s="60"/>
      <c r="G105" s="5"/>
      <c r="H105" s="5"/>
    </row>
    <row r="106" spans="1:9" s="9" customFormat="1" x14ac:dyDescent="0.2">
      <c r="B106" s="12"/>
      <c r="C106" s="5"/>
      <c r="D106" s="5"/>
      <c r="E106" s="5"/>
      <c r="F106" s="60"/>
      <c r="G106" s="5"/>
      <c r="H106" s="5"/>
      <c r="I106" s="5"/>
    </row>
    <row r="107" spans="1:9" s="9" customFormat="1" x14ac:dyDescent="0.2">
      <c r="A107" s="5"/>
      <c r="B107" s="12"/>
      <c r="C107" s="5"/>
      <c r="D107" s="5"/>
      <c r="E107" s="5"/>
      <c r="F107" s="60"/>
      <c r="G107" s="5"/>
      <c r="H107" s="5"/>
      <c r="I107" s="5"/>
    </row>
    <row r="108" spans="1:9" s="9" customFormat="1" x14ac:dyDescent="0.2">
      <c r="A108" s="5"/>
      <c r="B108" s="12"/>
      <c r="C108" s="5"/>
      <c r="D108" s="5"/>
      <c r="E108" s="5"/>
      <c r="F108" s="60"/>
      <c r="G108" s="5"/>
      <c r="H108" s="5"/>
      <c r="I108" s="5"/>
    </row>
    <row r="109" spans="1:9" s="9" customFormat="1" x14ac:dyDescent="0.2">
      <c r="A109" s="5"/>
      <c r="B109" s="12"/>
      <c r="C109" s="5"/>
      <c r="D109" s="5"/>
      <c r="E109" s="5"/>
      <c r="F109" s="60"/>
      <c r="G109" s="5"/>
      <c r="H109" s="5"/>
      <c r="I109" s="5"/>
    </row>
    <row r="110" spans="1:9" s="9" customFormat="1" x14ac:dyDescent="0.2">
      <c r="A110" s="5"/>
      <c r="B110" s="12"/>
      <c r="C110" s="5"/>
      <c r="D110" s="5"/>
      <c r="E110" s="5"/>
      <c r="F110" s="60"/>
      <c r="G110" s="5"/>
      <c r="H110" s="5"/>
      <c r="I110" s="5"/>
    </row>
  </sheetData>
  <mergeCells count="9">
    <mergeCell ref="E43:F43"/>
    <mergeCell ref="C62:D62"/>
    <mergeCell ref="E63:F63"/>
    <mergeCell ref="A1:H1"/>
    <mergeCell ref="C4:D4"/>
    <mergeCell ref="E5:F5"/>
    <mergeCell ref="C23:D23"/>
    <mergeCell ref="E24:F24"/>
    <mergeCell ref="C42:D42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topLeftCell="A49" zoomScaleNormal="100" workbookViewId="0">
      <selection activeCell="H76" sqref="H76"/>
    </sheetView>
  </sheetViews>
  <sheetFormatPr defaultColWidth="8.85546875" defaultRowHeight="12.75" x14ac:dyDescent="0.2"/>
  <cols>
    <col min="1" max="1" width="8.5703125" style="5" customWidth="1"/>
    <col min="2" max="2" width="12" style="12" customWidth="1"/>
    <col min="3" max="3" width="10.5703125" style="5" customWidth="1"/>
    <col min="4" max="4" width="9.85546875" style="5" customWidth="1"/>
    <col min="5" max="5" width="10.5703125" style="5" customWidth="1"/>
    <col min="6" max="6" width="11.28515625" style="60" customWidth="1"/>
    <col min="7" max="7" width="11.85546875" style="5" customWidth="1"/>
    <col min="8" max="8" width="12.7109375" style="5" customWidth="1"/>
    <col min="9" max="9" width="3.28515625" style="5" customWidth="1"/>
    <col min="10" max="10" width="10.42578125" style="5" customWidth="1"/>
    <col min="11" max="11" width="8.85546875" style="5"/>
    <col min="12" max="12" width="13.85546875" style="5" customWidth="1"/>
    <col min="13" max="16384" width="8.85546875" style="5"/>
  </cols>
  <sheetData>
    <row r="1" spans="1:10" s="1" customFormat="1" ht="24" customHeight="1" x14ac:dyDescent="0.25">
      <c r="A1" s="176" t="s">
        <v>111</v>
      </c>
      <c r="B1" s="176"/>
      <c r="C1" s="176"/>
      <c r="D1" s="176"/>
      <c r="E1" s="176"/>
      <c r="F1" s="176"/>
      <c r="G1" s="176"/>
      <c r="H1" s="176"/>
      <c r="I1" s="47"/>
    </row>
    <row r="2" spans="1:10" s="32" customFormat="1" ht="6.75" customHeight="1" x14ac:dyDescent="0.2">
      <c r="B2" s="33"/>
      <c r="C2" s="34"/>
      <c r="D2" s="34"/>
      <c r="E2" s="35"/>
      <c r="F2" s="88"/>
      <c r="G2" s="35"/>
      <c r="H2" s="35"/>
      <c r="I2" s="35"/>
    </row>
    <row r="3" spans="1:10" ht="19.5" customHeight="1" x14ac:dyDescent="0.2">
      <c r="A3" s="50"/>
      <c r="B3" s="28" t="s">
        <v>30</v>
      </c>
      <c r="C3" s="51" t="s">
        <v>112</v>
      </c>
      <c r="D3" s="44"/>
      <c r="E3" s="14"/>
      <c r="F3" s="89"/>
      <c r="G3" s="14"/>
      <c r="H3" s="14"/>
      <c r="I3" s="14"/>
    </row>
    <row r="4" spans="1:10" ht="19.5" customHeight="1" x14ac:dyDescent="0.2">
      <c r="B4" s="28" t="s">
        <v>32</v>
      </c>
      <c r="C4" s="175">
        <v>43040</v>
      </c>
      <c r="D4" s="175"/>
      <c r="E4" s="14"/>
      <c r="F4" s="89"/>
      <c r="G4" s="14"/>
      <c r="H4" s="14"/>
      <c r="I4" s="14"/>
    </row>
    <row r="5" spans="1:10" ht="4.5" customHeight="1" x14ac:dyDescent="0.45">
      <c r="B5" s="2"/>
      <c r="C5" s="20"/>
      <c r="D5" s="20"/>
      <c r="E5" s="174"/>
      <c r="F5" s="174"/>
      <c r="G5" s="3"/>
      <c r="H5" s="4"/>
      <c r="I5" s="4"/>
    </row>
    <row r="6" spans="1:10" s="6" customFormat="1" ht="15.75" thickBot="1" x14ac:dyDescent="0.4">
      <c r="B6" s="29" t="s">
        <v>31</v>
      </c>
      <c r="C6" s="59" t="s">
        <v>1</v>
      </c>
      <c r="D6" s="59"/>
      <c r="E6" s="31" t="s">
        <v>2</v>
      </c>
      <c r="F6" s="101"/>
    </row>
    <row r="7" spans="1:10" x14ac:dyDescent="0.2">
      <c r="B7" s="22" t="s">
        <v>36</v>
      </c>
      <c r="C7" s="26" t="s">
        <v>17</v>
      </c>
      <c r="D7" s="54"/>
      <c r="E7" s="52">
        <v>3438.32</v>
      </c>
      <c r="F7" s="102"/>
      <c r="G7" s="114"/>
    </row>
    <row r="8" spans="1:10" x14ac:dyDescent="0.2">
      <c r="B8" s="48" t="s">
        <v>40</v>
      </c>
      <c r="C8" s="30" t="s">
        <v>15</v>
      </c>
      <c r="D8" s="55"/>
      <c r="E8" s="52">
        <v>1330.15</v>
      </c>
      <c r="F8" s="102"/>
      <c r="G8" s="114"/>
    </row>
    <row r="9" spans="1:10" x14ac:dyDescent="0.2">
      <c r="B9" s="48" t="s">
        <v>37</v>
      </c>
      <c r="C9" s="30" t="s">
        <v>33</v>
      </c>
      <c r="D9" s="55"/>
      <c r="E9" s="52">
        <v>702.51</v>
      </c>
      <c r="F9" s="116"/>
      <c r="G9" s="114"/>
    </row>
    <row r="10" spans="1:10" x14ac:dyDescent="0.2">
      <c r="B10" s="48" t="s">
        <v>3</v>
      </c>
      <c r="C10" s="30" t="s">
        <v>16</v>
      </c>
      <c r="D10" s="55"/>
      <c r="E10" s="52">
        <v>1336.79</v>
      </c>
      <c r="F10" s="102"/>
      <c r="G10" s="114"/>
      <c r="H10" s="113"/>
      <c r="J10" s="60"/>
    </row>
    <row r="11" spans="1:10" x14ac:dyDescent="0.2">
      <c r="B11" s="15" t="s">
        <v>43</v>
      </c>
      <c r="C11" s="19" t="s">
        <v>14</v>
      </c>
      <c r="D11" s="56"/>
      <c r="E11" s="53">
        <v>977.3</v>
      </c>
      <c r="F11" s="102"/>
      <c r="G11" s="114"/>
    </row>
    <row r="12" spans="1:10" x14ac:dyDescent="0.2">
      <c r="B12" s="80" t="s">
        <v>37</v>
      </c>
      <c r="C12" s="78" t="s">
        <v>42</v>
      </c>
      <c r="D12" s="73"/>
      <c r="E12" s="74">
        <v>792</v>
      </c>
      <c r="F12" s="92"/>
      <c r="G12" s="110"/>
    </row>
    <row r="13" spans="1:10" x14ac:dyDescent="0.2">
      <c r="B13" s="21"/>
      <c r="C13" s="66" t="s">
        <v>84</v>
      </c>
      <c r="D13" s="56"/>
      <c r="E13" s="41">
        <v>1464.16</v>
      </c>
      <c r="F13" s="92"/>
      <c r="G13" s="110"/>
    </row>
    <row r="14" spans="1:10" x14ac:dyDescent="0.2">
      <c r="B14" s="21" t="s">
        <v>37</v>
      </c>
      <c r="C14" s="66" t="s">
        <v>85</v>
      </c>
      <c r="D14" s="56"/>
      <c r="E14" s="41">
        <v>792</v>
      </c>
      <c r="F14" s="92"/>
      <c r="G14" s="110"/>
    </row>
    <row r="15" spans="1:10" x14ac:dyDescent="0.2">
      <c r="B15" s="61" t="s">
        <v>93</v>
      </c>
      <c r="C15" s="77" t="s">
        <v>92</v>
      </c>
      <c r="D15" s="55"/>
      <c r="E15" s="128">
        <v>736.55</v>
      </c>
      <c r="F15" s="92"/>
      <c r="G15" s="110"/>
    </row>
    <row r="16" spans="1:10" ht="13.5" thickBot="1" x14ac:dyDescent="0.25">
      <c r="B16" s="124" t="s">
        <v>110</v>
      </c>
      <c r="C16" s="125" t="s">
        <v>109</v>
      </c>
      <c r="D16" s="126"/>
      <c r="E16" s="127">
        <v>792</v>
      </c>
      <c r="F16" s="102"/>
      <c r="G16" s="114"/>
    </row>
    <row r="17" spans="1:10" s="4" customFormat="1" ht="13.5" thickBot="1" x14ac:dyDescent="0.25">
      <c r="B17" s="62"/>
      <c r="C17" s="63"/>
      <c r="D17" s="64"/>
      <c r="E17" s="65">
        <f>SUM(E7:E16)</f>
        <v>12361.779999999999</v>
      </c>
      <c r="F17" s="93"/>
      <c r="G17" s="114"/>
    </row>
    <row r="18" spans="1:10" x14ac:dyDescent="0.2">
      <c r="B18" s="21" t="s">
        <v>41</v>
      </c>
      <c r="C18" s="24" t="s">
        <v>5</v>
      </c>
      <c r="D18" s="24"/>
      <c r="E18" s="41">
        <v>1125</v>
      </c>
      <c r="G18" s="103"/>
    </row>
    <row r="19" spans="1:10" ht="13.5" thickBot="1" x14ac:dyDescent="0.25">
      <c r="B19" s="23" t="s">
        <v>20</v>
      </c>
      <c r="C19" s="37" t="s">
        <v>21</v>
      </c>
      <c r="D19" s="37"/>
      <c r="E19" s="39">
        <v>1050</v>
      </c>
      <c r="G19" s="103"/>
    </row>
    <row r="20" spans="1:10" ht="13.5" thickBot="1" x14ac:dyDescent="0.25">
      <c r="B20" s="11"/>
      <c r="C20" s="38" t="s">
        <v>0</v>
      </c>
      <c r="D20" s="38"/>
      <c r="E20" s="40">
        <f>SUM(E17:E19)</f>
        <v>14536.779999999999</v>
      </c>
      <c r="G20" s="114"/>
    </row>
    <row r="21" spans="1:10" ht="12.75" customHeight="1" x14ac:dyDescent="0.2">
      <c r="B21" s="11"/>
      <c r="C21" s="13"/>
      <c r="D21" s="13"/>
      <c r="E21" s="14"/>
      <c r="F21" s="89"/>
      <c r="G21" s="105"/>
      <c r="H21" s="14"/>
      <c r="I21" s="14"/>
    </row>
    <row r="22" spans="1:10" s="32" customFormat="1" ht="6.75" customHeight="1" x14ac:dyDescent="0.2">
      <c r="B22" s="33"/>
      <c r="C22" s="34"/>
      <c r="D22" s="34"/>
      <c r="E22" s="35"/>
      <c r="F22" s="88"/>
      <c r="G22" s="106"/>
      <c r="H22" s="35"/>
      <c r="I22" s="35"/>
    </row>
    <row r="23" spans="1:10" ht="19.5" customHeight="1" x14ac:dyDescent="0.2">
      <c r="A23" s="50"/>
      <c r="B23" s="28" t="s">
        <v>30</v>
      </c>
      <c r="C23" s="51" t="s">
        <v>113</v>
      </c>
      <c r="D23" s="44"/>
      <c r="E23" s="14"/>
      <c r="F23" s="89"/>
      <c r="G23" s="105"/>
      <c r="H23" s="14"/>
      <c r="I23" s="14"/>
    </row>
    <row r="24" spans="1:10" ht="19.5" customHeight="1" x14ac:dyDescent="0.2">
      <c r="B24" s="28" t="s">
        <v>32</v>
      </c>
      <c r="C24" s="175">
        <v>43047</v>
      </c>
      <c r="D24" s="175"/>
      <c r="E24" s="14"/>
      <c r="F24" s="89"/>
      <c r="G24" s="105"/>
      <c r="H24" s="14"/>
      <c r="I24" s="14"/>
    </row>
    <row r="25" spans="1:10" ht="4.5" customHeight="1" x14ac:dyDescent="0.45">
      <c r="B25" s="2"/>
      <c r="C25" s="20"/>
      <c r="D25" s="20"/>
      <c r="E25" s="174"/>
      <c r="F25" s="174"/>
      <c r="G25" s="107"/>
      <c r="H25" s="4"/>
      <c r="I25" s="4"/>
    </row>
    <row r="26" spans="1:10" s="6" customFormat="1" ht="13.5" thickBot="1" x14ac:dyDescent="0.25">
      <c r="B26" s="29" t="s">
        <v>31</v>
      </c>
      <c r="C26" s="59" t="s">
        <v>1</v>
      </c>
      <c r="D26" s="59"/>
      <c r="E26" s="31" t="s">
        <v>62</v>
      </c>
      <c r="F26" s="90"/>
      <c r="G26" s="108"/>
    </row>
    <row r="27" spans="1:10" x14ac:dyDescent="0.2">
      <c r="B27" s="22" t="s">
        <v>36</v>
      </c>
      <c r="C27" s="26" t="s">
        <v>17</v>
      </c>
      <c r="D27" s="54"/>
      <c r="E27" s="52">
        <v>3516.47</v>
      </c>
      <c r="F27" s="102"/>
      <c r="G27" s="114"/>
    </row>
    <row r="28" spans="1:10" x14ac:dyDescent="0.2">
      <c r="B28" s="48" t="s">
        <v>40</v>
      </c>
      <c r="C28" s="30" t="s">
        <v>15</v>
      </c>
      <c r="D28" s="55"/>
      <c r="E28" s="52">
        <v>1710.19</v>
      </c>
      <c r="F28" s="102"/>
      <c r="G28" s="114"/>
    </row>
    <row r="29" spans="1:10" x14ac:dyDescent="0.2">
      <c r="B29" s="48" t="s">
        <v>37</v>
      </c>
      <c r="C29" s="30" t="s">
        <v>33</v>
      </c>
      <c r="D29" s="55"/>
      <c r="E29" s="52">
        <v>732.92</v>
      </c>
      <c r="F29" s="116"/>
      <c r="G29" s="114"/>
    </row>
    <row r="30" spans="1:10" x14ac:dyDescent="0.2">
      <c r="B30" s="48" t="s">
        <v>3</v>
      </c>
      <c r="C30" s="30" t="s">
        <v>16</v>
      </c>
      <c r="D30" s="55"/>
      <c r="E30" s="52">
        <v>1037.58</v>
      </c>
      <c r="F30" s="102"/>
      <c r="G30" s="114"/>
      <c r="H30" s="113"/>
      <c r="J30" s="60"/>
    </row>
    <row r="31" spans="1:10" x14ac:dyDescent="0.2">
      <c r="B31" s="15" t="s">
        <v>43</v>
      </c>
      <c r="C31" s="19" t="s">
        <v>14</v>
      </c>
      <c r="D31" s="56"/>
      <c r="E31" s="53">
        <v>977.31</v>
      </c>
      <c r="F31" s="102"/>
      <c r="G31" s="114"/>
    </row>
    <row r="32" spans="1:10" x14ac:dyDescent="0.2">
      <c r="B32" s="80" t="s">
        <v>37</v>
      </c>
      <c r="C32" s="78" t="s">
        <v>42</v>
      </c>
      <c r="D32" s="73"/>
      <c r="E32" s="74">
        <v>881.1</v>
      </c>
      <c r="F32" s="92"/>
      <c r="G32" s="110"/>
    </row>
    <row r="33" spans="1:9" x14ac:dyDescent="0.2">
      <c r="B33" s="21"/>
      <c r="C33" s="66" t="s">
        <v>84</v>
      </c>
      <c r="D33" s="56"/>
      <c r="E33" s="41">
        <v>1267.2</v>
      </c>
      <c r="F33" s="92"/>
      <c r="G33" s="110"/>
    </row>
    <row r="34" spans="1:9" x14ac:dyDescent="0.2">
      <c r="B34" s="21" t="s">
        <v>37</v>
      </c>
      <c r="C34" s="66" t="s">
        <v>85</v>
      </c>
      <c r="D34" s="56"/>
      <c r="E34" s="41">
        <v>881.1</v>
      </c>
      <c r="F34" s="92"/>
      <c r="G34" s="110"/>
    </row>
    <row r="35" spans="1:9" x14ac:dyDescent="0.2">
      <c r="B35" s="61" t="s">
        <v>93</v>
      </c>
      <c r="C35" s="77" t="s">
        <v>92</v>
      </c>
      <c r="D35" s="55"/>
      <c r="E35" s="128">
        <v>890</v>
      </c>
      <c r="F35" s="92"/>
      <c r="G35" s="110"/>
    </row>
    <row r="36" spans="1:9" ht="13.5" thickBot="1" x14ac:dyDescent="0.25">
      <c r="B36" s="124" t="s">
        <v>110</v>
      </c>
      <c r="C36" s="125" t="s">
        <v>109</v>
      </c>
      <c r="D36" s="126"/>
      <c r="E36" s="127">
        <v>633.6</v>
      </c>
      <c r="F36" s="102"/>
      <c r="G36" s="114"/>
    </row>
    <row r="37" spans="1:9" s="4" customFormat="1" ht="13.5" thickBot="1" x14ac:dyDescent="0.25">
      <c r="B37" s="62"/>
      <c r="C37" s="63"/>
      <c r="D37" s="64"/>
      <c r="E37" s="65">
        <f>SUM(E27:E36)</f>
        <v>12527.470000000001</v>
      </c>
      <c r="F37" s="93"/>
      <c r="G37" s="114"/>
    </row>
    <row r="38" spans="1:9" x14ac:dyDescent="0.2">
      <c r="B38" s="21" t="s">
        <v>41</v>
      </c>
      <c r="C38" s="24" t="s">
        <v>5</v>
      </c>
      <c r="D38" s="24"/>
      <c r="E38" s="41">
        <v>1125</v>
      </c>
      <c r="G38" s="103"/>
    </row>
    <row r="39" spans="1:9" ht="13.5" thickBot="1" x14ac:dyDescent="0.25">
      <c r="B39" s="23" t="s">
        <v>20</v>
      </c>
      <c r="C39" s="37" t="s">
        <v>21</v>
      </c>
      <c r="D39" s="37"/>
      <c r="E39" s="39">
        <v>1050</v>
      </c>
      <c r="G39" s="103"/>
    </row>
    <row r="40" spans="1:9" ht="13.5" thickBot="1" x14ac:dyDescent="0.25">
      <c r="B40" s="11"/>
      <c r="C40" s="38" t="s">
        <v>0</v>
      </c>
      <c r="D40" s="38"/>
      <c r="E40" s="40">
        <f>SUM(E37:E39)</f>
        <v>14702.470000000001</v>
      </c>
      <c r="G40" s="114"/>
    </row>
    <row r="41" spans="1:9" ht="12.75" customHeight="1" x14ac:dyDescent="0.2">
      <c r="B41" s="11"/>
      <c r="C41" s="13"/>
      <c r="D41" s="13"/>
      <c r="E41" s="14"/>
      <c r="F41" s="89"/>
      <c r="G41" s="14"/>
      <c r="H41" s="14"/>
      <c r="I41" s="14"/>
    </row>
    <row r="42" spans="1:9" s="32" customFormat="1" ht="6.75" customHeight="1" x14ac:dyDescent="0.2">
      <c r="B42" s="33"/>
      <c r="C42" s="34"/>
      <c r="D42" s="34"/>
      <c r="E42" s="35"/>
      <c r="F42" s="88"/>
      <c r="G42" s="35"/>
      <c r="H42" s="35"/>
      <c r="I42" s="35"/>
    </row>
    <row r="43" spans="1:9" ht="19.5" customHeight="1" x14ac:dyDescent="0.2">
      <c r="A43" s="50"/>
      <c r="B43" s="28" t="s">
        <v>30</v>
      </c>
      <c r="C43" s="51" t="s">
        <v>114</v>
      </c>
      <c r="D43" s="44"/>
      <c r="E43" s="14"/>
      <c r="F43" s="89"/>
      <c r="G43" s="14"/>
      <c r="H43" s="14"/>
      <c r="I43" s="14"/>
    </row>
    <row r="44" spans="1:9" ht="19.5" customHeight="1" x14ac:dyDescent="0.2">
      <c r="B44" s="28" t="s">
        <v>32</v>
      </c>
      <c r="C44" s="175">
        <v>43054</v>
      </c>
      <c r="D44" s="175"/>
      <c r="E44" s="14"/>
      <c r="F44" s="89"/>
      <c r="G44" s="14"/>
      <c r="H44" s="14"/>
      <c r="I44" s="14"/>
    </row>
    <row r="45" spans="1:9" ht="4.5" customHeight="1" x14ac:dyDescent="0.45">
      <c r="B45" s="2"/>
      <c r="C45" s="20"/>
      <c r="D45" s="20"/>
      <c r="E45" s="174"/>
      <c r="F45" s="174"/>
      <c r="G45" s="3"/>
      <c r="H45" s="4"/>
      <c r="I45" s="4"/>
    </row>
    <row r="46" spans="1:9" s="6" customFormat="1" ht="13.5" thickBot="1" x14ac:dyDescent="0.25">
      <c r="B46" s="29" t="s">
        <v>31</v>
      </c>
      <c r="C46" s="59" t="s">
        <v>1</v>
      </c>
      <c r="D46" s="59"/>
      <c r="E46" s="31" t="s">
        <v>2</v>
      </c>
      <c r="F46" s="90"/>
    </row>
    <row r="47" spans="1:9" x14ac:dyDescent="0.2">
      <c r="B47" s="22" t="s">
        <v>36</v>
      </c>
      <c r="C47" s="26" t="s">
        <v>17</v>
      </c>
      <c r="D47" s="54"/>
      <c r="E47" s="119">
        <v>2816.38</v>
      </c>
      <c r="G47" s="91"/>
    </row>
    <row r="48" spans="1:9" x14ac:dyDescent="0.2">
      <c r="B48" s="48" t="s">
        <v>40</v>
      </c>
      <c r="C48" s="30" t="s">
        <v>15</v>
      </c>
      <c r="D48" s="55"/>
      <c r="E48" s="119">
        <v>1242.45</v>
      </c>
      <c r="F48" s="91"/>
      <c r="G48" s="70"/>
    </row>
    <row r="49" spans="1:9" x14ac:dyDescent="0.2">
      <c r="B49" s="48" t="s">
        <v>37</v>
      </c>
      <c r="C49" s="30" t="s">
        <v>33</v>
      </c>
      <c r="D49" s="55"/>
      <c r="E49" s="119">
        <v>702.51</v>
      </c>
      <c r="F49" s="91"/>
      <c r="G49" s="118"/>
      <c r="H49" s="60"/>
    </row>
    <row r="50" spans="1:9" x14ac:dyDescent="0.2">
      <c r="B50" s="48" t="s">
        <v>3</v>
      </c>
      <c r="C50" s="30" t="s">
        <v>16</v>
      </c>
      <c r="D50" s="55"/>
      <c r="E50" s="119">
        <v>1037.57</v>
      </c>
      <c r="F50" s="94"/>
    </row>
    <row r="51" spans="1:9" x14ac:dyDescent="0.2">
      <c r="B51" s="15" t="s">
        <v>43</v>
      </c>
      <c r="C51" s="19" t="s">
        <v>14</v>
      </c>
      <c r="D51" s="56"/>
      <c r="E51" s="120">
        <v>977.3</v>
      </c>
    </row>
    <row r="52" spans="1:9" x14ac:dyDescent="0.2">
      <c r="B52" s="80" t="s">
        <v>37</v>
      </c>
      <c r="C52" s="78" t="s">
        <v>42</v>
      </c>
      <c r="D52" s="73"/>
      <c r="E52" s="74">
        <v>792</v>
      </c>
      <c r="F52" s="92"/>
      <c r="G52" s="110"/>
    </row>
    <row r="53" spans="1:9" x14ac:dyDescent="0.2">
      <c r="B53" s="21"/>
      <c r="C53" s="66" t="s">
        <v>84</v>
      </c>
      <c r="D53" s="56"/>
      <c r="E53" s="41">
        <v>1103.8499999999999</v>
      </c>
      <c r="F53" s="92"/>
      <c r="G53" s="110"/>
    </row>
    <row r="54" spans="1:9" x14ac:dyDescent="0.2">
      <c r="B54" s="21" t="s">
        <v>37</v>
      </c>
      <c r="C54" s="66" t="s">
        <v>85</v>
      </c>
      <c r="D54" s="56"/>
      <c r="E54" s="41">
        <v>792</v>
      </c>
      <c r="F54" s="92"/>
      <c r="G54" s="110"/>
    </row>
    <row r="55" spans="1:9" x14ac:dyDescent="0.2">
      <c r="B55" s="61" t="s">
        <v>93</v>
      </c>
      <c r="C55" s="77" t="s">
        <v>92</v>
      </c>
      <c r="D55" s="55"/>
      <c r="E55" s="128">
        <v>692</v>
      </c>
      <c r="F55" s="92"/>
      <c r="G55" s="110"/>
    </row>
    <row r="56" spans="1:9" ht="13.5" thickBot="1" x14ac:dyDescent="0.25">
      <c r="B56" s="124" t="s">
        <v>110</v>
      </c>
      <c r="C56" s="125" t="s">
        <v>109</v>
      </c>
      <c r="D56" s="126"/>
      <c r="E56" s="127">
        <v>792</v>
      </c>
      <c r="F56" s="102"/>
      <c r="G56" s="114"/>
    </row>
    <row r="57" spans="1:9" s="4" customFormat="1" ht="13.5" thickBot="1" x14ac:dyDescent="0.25">
      <c r="B57" s="62"/>
      <c r="C57" s="63"/>
      <c r="D57" s="64"/>
      <c r="E57" s="65">
        <f>SUM(E46:E56)</f>
        <v>10948.06</v>
      </c>
      <c r="F57" s="93"/>
      <c r="G57" s="114"/>
    </row>
    <row r="58" spans="1:9" x14ac:dyDescent="0.2">
      <c r="B58" s="21" t="s">
        <v>41</v>
      </c>
      <c r="C58" s="24" t="s">
        <v>5</v>
      </c>
      <c r="D58" s="24"/>
      <c r="E58" s="41">
        <v>1125</v>
      </c>
    </row>
    <row r="59" spans="1:9" ht="13.5" thickBot="1" x14ac:dyDescent="0.25">
      <c r="B59" s="23" t="s">
        <v>20</v>
      </c>
      <c r="C59" s="37" t="s">
        <v>21</v>
      </c>
      <c r="D59" s="37"/>
      <c r="E59" s="39">
        <v>1050</v>
      </c>
    </row>
    <row r="60" spans="1:9" ht="13.5" thickBot="1" x14ac:dyDescent="0.25">
      <c r="B60" s="11"/>
      <c r="C60" s="38" t="s">
        <v>0</v>
      </c>
      <c r="D60" s="38"/>
      <c r="E60" s="40">
        <f>SUM(E57:E59)</f>
        <v>13123.06</v>
      </c>
    </row>
    <row r="61" spans="1:9" x14ac:dyDescent="0.2">
      <c r="B61" s="11"/>
      <c r="C61" s="38"/>
      <c r="D61" s="38"/>
      <c r="E61" s="86"/>
    </row>
    <row r="62" spans="1:9" s="32" customFormat="1" ht="6.75" customHeight="1" x14ac:dyDescent="0.2">
      <c r="B62" s="33"/>
      <c r="C62" s="34"/>
      <c r="D62" s="34"/>
      <c r="E62" s="35"/>
      <c r="F62" s="88"/>
      <c r="G62" s="35"/>
      <c r="H62" s="35"/>
      <c r="I62" s="35"/>
    </row>
    <row r="63" spans="1:9" ht="19.5" customHeight="1" x14ac:dyDescent="0.2">
      <c r="A63" s="50"/>
      <c r="B63" s="28" t="s">
        <v>30</v>
      </c>
      <c r="C63" s="51" t="s">
        <v>115</v>
      </c>
      <c r="D63" s="44"/>
      <c r="E63" s="14"/>
      <c r="F63" s="89"/>
      <c r="G63" s="14"/>
      <c r="H63" s="14"/>
      <c r="I63" s="14"/>
    </row>
    <row r="64" spans="1:9" ht="19.5" customHeight="1" x14ac:dyDescent="0.2">
      <c r="B64" s="28" t="s">
        <v>32</v>
      </c>
      <c r="C64" s="175">
        <v>43061</v>
      </c>
      <c r="D64" s="175"/>
      <c r="E64" s="14"/>
      <c r="F64" s="89"/>
      <c r="G64" s="14"/>
      <c r="H64" s="14"/>
      <c r="I64" s="14"/>
    </row>
    <row r="65" spans="2:9" ht="4.5" customHeight="1" x14ac:dyDescent="0.45">
      <c r="B65" s="2"/>
      <c r="C65" s="20"/>
      <c r="D65" s="20"/>
      <c r="E65" s="174"/>
      <c r="F65" s="174"/>
      <c r="G65" s="3"/>
      <c r="H65" s="4"/>
      <c r="I65" s="4"/>
    </row>
    <row r="66" spans="2:9" s="6" customFormat="1" ht="13.5" thickBot="1" x14ac:dyDescent="0.25">
      <c r="B66" s="29" t="s">
        <v>31</v>
      </c>
      <c r="C66" s="59" t="s">
        <v>1</v>
      </c>
      <c r="D66" s="59"/>
      <c r="E66" s="31" t="s">
        <v>2</v>
      </c>
      <c r="F66" s="90"/>
    </row>
    <row r="67" spans="2:9" x14ac:dyDescent="0.2">
      <c r="B67" s="22" t="s">
        <v>36</v>
      </c>
      <c r="C67" s="26" t="s">
        <v>17</v>
      </c>
      <c r="D67" s="54"/>
      <c r="E67" s="119">
        <v>3477.38</v>
      </c>
      <c r="G67" s="91"/>
    </row>
    <row r="68" spans="2:9" x14ac:dyDescent="0.2">
      <c r="B68" s="48" t="s">
        <v>40</v>
      </c>
      <c r="C68" s="30" t="s">
        <v>15</v>
      </c>
      <c r="D68" s="55"/>
      <c r="E68" s="119">
        <v>1242.44</v>
      </c>
      <c r="F68" s="91"/>
      <c r="G68" s="70"/>
    </row>
    <row r="69" spans="2:9" x14ac:dyDescent="0.2">
      <c r="B69" s="48" t="s">
        <v>37</v>
      </c>
      <c r="C69" s="30" t="s">
        <v>33</v>
      </c>
      <c r="D69" s="55"/>
      <c r="E69" s="119">
        <v>702.51</v>
      </c>
      <c r="F69" s="91"/>
      <c r="G69" s="118"/>
      <c r="H69" s="60"/>
    </row>
    <row r="70" spans="2:9" x14ac:dyDescent="0.2">
      <c r="B70" s="48" t="s">
        <v>3</v>
      </c>
      <c r="C70" s="30" t="s">
        <v>16</v>
      </c>
      <c r="D70" s="55"/>
      <c r="E70" s="119">
        <v>1037.57</v>
      </c>
      <c r="F70" s="94"/>
    </row>
    <row r="71" spans="2:9" x14ac:dyDescent="0.2">
      <c r="B71" s="15" t="s">
        <v>43</v>
      </c>
      <c r="C71" s="19" t="s">
        <v>14</v>
      </c>
      <c r="D71" s="56"/>
      <c r="E71" s="120">
        <v>977.3</v>
      </c>
    </row>
    <row r="72" spans="2:9" x14ac:dyDescent="0.2">
      <c r="B72" s="80" t="s">
        <v>37</v>
      </c>
      <c r="C72" s="78" t="s">
        <v>42</v>
      </c>
      <c r="D72" s="73"/>
      <c r="E72" s="74">
        <v>792</v>
      </c>
      <c r="F72" s="92"/>
      <c r="G72" s="110"/>
    </row>
    <row r="73" spans="2:9" x14ac:dyDescent="0.2">
      <c r="B73" s="21"/>
      <c r="C73" s="66" t="s">
        <v>84</v>
      </c>
      <c r="D73" s="56"/>
      <c r="E73" s="41">
        <v>866.25</v>
      </c>
      <c r="F73" s="92"/>
      <c r="G73" s="110"/>
    </row>
    <row r="74" spans="2:9" x14ac:dyDescent="0.2">
      <c r="B74" s="21" t="s">
        <v>37</v>
      </c>
      <c r="C74" s="66" t="s">
        <v>85</v>
      </c>
      <c r="D74" s="56"/>
      <c r="E74" s="41">
        <v>633.6</v>
      </c>
      <c r="F74" s="92"/>
      <c r="G74" s="110"/>
    </row>
    <row r="75" spans="2:9" x14ac:dyDescent="0.2">
      <c r="B75" s="61" t="s">
        <v>93</v>
      </c>
      <c r="C75" s="77" t="s">
        <v>92</v>
      </c>
      <c r="D75" s="55"/>
      <c r="E75" s="128">
        <v>692</v>
      </c>
      <c r="F75" s="92"/>
      <c r="G75" s="110"/>
    </row>
    <row r="76" spans="2:9" ht="13.5" thickBot="1" x14ac:dyDescent="0.25">
      <c r="B76" s="124" t="s">
        <v>110</v>
      </c>
      <c r="C76" s="125" t="s">
        <v>109</v>
      </c>
      <c r="D76" s="126"/>
      <c r="E76" s="127">
        <v>792</v>
      </c>
      <c r="F76" s="102"/>
      <c r="G76" s="114"/>
    </row>
    <row r="77" spans="2:9" s="4" customFormat="1" ht="13.5" thickBot="1" x14ac:dyDescent="0.25">
      <c r="B77" s="62"/>
      <c r="C77" s="63"/>
      <c r="D77" s="64"/>
      <c r="E77" s="65">
        <f>SUM(E66:E76)</f>
        <v>11213.050000000001</v>
      </c>
      <c r="F77" s="93"/>
      <c r="G77" s="114"/>
    </row>
    <row r="78" spans="2:9" x14ac:dyDescent="0.2">
      <c r="B78" s="21" t="s">
        <v>41</v>
      </c>
      <c r="C78" s="24" t="s">
        <v>5</v>
      </c>
      <c r="D78" s="24"/>
      <c r="E78" s="41">
        <v>1125</v>
      </c>
    </row>
    <row r="79" spans="2:9" ht="13.5" thickBot="1" x14ac:dyDescent="0.25">
      <c r="B79" s="23" t="s">
        <v>20</v>
      </c>
      <c r="C79" s="37" t="s">
        <v>21</v>
      </c>
      <c r="D79" s="37"/>
      <c r="E79" s="39">
        <v>1050</v>
      </c>
    </row>
    <row r="80" spans="2:9" ht="13.5" thickBot="1" x14ac:dyDescent="0.25">
      <c r="B80" s="11"/>
      <c r="C80" s="38" t="s">
        <v>0</v>
      </c>
      <c r="D80" s="38"/>
      <c r="E80" s="40">
        <f>SUM(E77:E79)</f>
        <v>13388.050000000001</v>
      </c>
    </row>
    <row r="81" spans="1:9" x14ac:dyDescent="0.2">
      <c r="B81" s="11"/>
      <c r="C81" s="38"/>
      <c r="D81" s="38"/>
      <c r="E81" s="86"/>
    </row>
    <row r="82" spans="1:9" s="32" customFormat="1" ht="6.75" customHeight="1" x14ac:dyDescent="0.2">
      <c r="B82" s="33"/>
      <c r="C82" s="34"/>
      <c r="D82" s="34"/>
      <c r="E82" s="35"/>
      <c r="F82" s="88"/>
      <c r="G82" s="35"/>
      <c r="H82" s="35"/>
      <c r="I82" s="35"/>
    </row>
    <row r="83" spans="1:9" ht="19.5" customHeight="1" x14ac:dyDescent="0.2">
      <c r="A83" s="50"/>
      <c r="B83" s="28" t="s">
        <v>30</v>
      </c>
      <c r="C83" s="51" t="s">
        <v>116</v>
      </c>
      <c r="D83" s="44"/>
      <c r="E83" s="14"/>
      <c r="F83" s="89"/>
      <c r="G83" s="14"/>
      <c r="H83" s="14"/>
      <c r="I83" s="14"/>
    </row>
    <row r="84" spans="1:9" ht="19.5" customHeight="1" x14ac:dyDescent="0.2">
      <c r="B84" s="28" t="s">
        <v>32</v>
      </c>
      <c r="C84" s="175">
        <v>43068</v>
      </c>
      <c r="D84" s="175"/>
      <c r="E84" s="14"/>
      <c r="F84" s="89"/>
      <c r="G84" s="14"/>
      <c r="H84" s="14"/>
      <c r="I84" s="14"/>
    </row>
    <row r="85" spans="1:9" ht="4.5" customHeight="1" x14ac:dyDescent="0.45">
      <c r="B85" s="2"/>
      <c r="C85" s="20"/>
      <c r="D85" s="20"/>
      <c r="E85" s="174"/>
      <c r="F85" s="174"/>
      <c r="G85" s="3"/>
      <c r="H85" s="4"/>
      <c r="I85" s="4"/>
    </row>
    <row r="86" spans="1:9" s="6" customFormat="1" ht="13.5" thickBot="1" x14ac:dyDescent="0.25">
      <c r="B86" s="29" t="s">
        <v>31</v>
      </c>
      <c r="C86" s="59" t="s">
        <v>1</v>
      </c>
      <c r="D86" s="59"/>
      <c r="E86" s="31" t="s">
        <v>2</v>
      </c>
      <c r="F86" s="90"/>
    </row>
    <row r="87" spans="1:9" x14ac:dyDescent="0.2">
      <c r="B87" s="22" t="s">
        <v>36</v>
      </c>
      <c r="C87" s="26" t="s">
        <v>17</v>
      </c>
      <c r="D87" s="54"/>
      <c r="E87" s="119">
        <v>4478.55</v>
      </c>
      <c r="G87" s="91"/>
    </row>
    <row r="88" spans="1:9" x14ac:dyDescent="0.2">
      <c r="B88" s="48" t="s">
        <v>40</v>
      </c>
      <c r="C88" s="30" t="s">
        <v>15</v>
      </c>
      <c r="D88" s="55"/>
      <c r="E88" s="119">
        <v>2050.3200000000002</v>
      </c>
      <c r="F88" s="91"/>
      <c r="G88" s="70"/>
    </row>
    <row r="89" spans="1:9" x14ac:dyDescent="0.2">
      <c r="B89" s="48" t="s">
        <v>37</v>
      </c>
      <c r="C89" s="30" t="s">
        <v>33</v>
      </c>
      <c r="D89" s="55"/>
      <c r="E89" s="119">
        <v>702.51</v>
      </c>
      <c r="F89" s="91"/>
      <c r="G89" s="118"/>
      <c r="H89" s="60"/>
    </row>
    <row r="90" spans="1:9" x14ac:dyDescent="0.2">
      <c r="B90" s="48" t="s">
        <v>3</v>
      </c>
      <c r="C90" s="30" t="s">
        <v>16</v>
      </c>
      <c r="D90" s="55"/>
      <c r="E90" s="119">
        <v>1037.58</v>
      </c>
      <c r="F90" s="94"/>
    </row>
    <row r="91" spans="1:9" x14ac:dyDescent="0.2">
      <c r="B91" s="15" t="s">
        <v>43</v>
      </c>
      <c r="C91" s="19" t="s">
        <v>14</v>
      </c>
      <c r="D91" s="56"/>
      <c r="E91" s="120">
        <v>977.31</v>
      </c>
    </row>
    <row r="92" spans="1:9" x14ac:dyDescent="0.2">
      <c r="B92" s="80" t="s">
        <v>37</v>
      </c>
      <c r="C92" s="78" t="s">
        <v>42</v>
      </c>
      <c r="D92" s="73"/>
      <c r="E92" s="74">
        <v>792</v>
      </c>
      <c r="F92" s="92"/>
      <c r="G92" s="110"/>
    </row>
    <row r="93" spans="1:9" x14ac:dyDescent="0.2">
      <c r="B93" s="21"/>
      <c r="C93" s="66" t="s">
        <v>84</v>
      </c>
      <c r="D93" s="56"/>
      <c r="E93" s="41">
        <v>1089</v>
      </c>
      <c r="F93" s="92"/>
      <c r="G93" s="110"/>
    </row>
    <row r="94" spans="1:9" x14ac:dyDescent="0.2">
      <c r="B94" s="61" t="s">
        <v>37</v>
      </c>
      <c r="C94" s="77" t="s">
        <v>85</v>
      </c>
      <c r="D94" s="55"/>
      <c r="E94" s="128">
        <v>792</v>
      </c>
      <c r="F94" s="92"/>
      <c r="G94" s="110"/>
    </row>
    <row r="95" spans="1:9" x14ac:dyDescent="0.2">
      <c r="B95" s="61" t="s">
        <v>93</v>
      </c>
      <c r="C95" s="77" t="s">
        <v>92</v>
      </c>
      <c r="D95" s="55"/>
      <c r="E95" s="132">
        <v>692</v>
      </c>
      <c r="F95" s="92"/>
      <c r="G95" s="110"/>
    </row>
    <row r="96" spans="1:9" ht="13.5" thickBot="1" x14ac:dyDescent="0.25">
      <c r="B96" s="124" t="s">
        <v>110</v>
      </c>
      <c r="C96" s="125" t="s">
        <v>109</v>
      </c>
      <c r="D96" s="126"/>
      <c r="E96" s="127">
        <v>792</v>
      </c>
      <c r="F96" s="130"/>
      <c r="G96" s="114"/>
    </row>
    <row r="97" spans="1:9" ht="13.5" thickBot="1" x14ac:dyDescent="0.25">
      <c r="B97" s="11"/>
      <c r="C97" s="38" t="s">
        <v>0</v>
      </c>
      <c r="D97" s="38"/>
      <c r="E97" s="40">
        <f>SUM(E87:E96)</f>
        <v>13403.27</v>
      </c>
    </row>
    <row r="98" spans="1:9" ht="12.75" customHeight="1" x14ac:dyDescent="0.2">
      <c r="B98" s="11"/>
      <c r="C98" s="13"/>
      <c r="D98" s="13"/>
      <c r="E98" s="14"/>
      <c r="F98" s="89"/>
      <c r="G98" s="14"/>
      <c r="H98" s="14"/>
      <c r="I98" s="14"/>
    </row>
    <row r="99" spans="1:9" s="7" customFormat="1" ht="13.15" customHeight="1" x14ac:dyDescent="0.2">
      <c r="A99" s="16" t="s">
        <v>6</v>
      </c>
      <c r="B99" s="17" t="s">
        <v>7</v>
      </c>
      <c r="C99" s="17"/>
      <c r="D99" s="42">
        <v>9000</v>
      </c>
      <c r="E99" s="57" t="s">
        <v>63</v>
      </c>
      <c r="F99" s="16" t="s">
        <v>46</v>
      </c>
      <c r="G99" s="17" t="s">
        <v>44</v>
      </c>
      <c r="H99" s="42">
        <v>3948.27</v>
      </c>
      <c r="I99" s="68" t="s">
        <v>63</v>
      </c>
    </row>
    <row r="100" spans="1:9" s="7" customFormat="1" ht="13.15" customHeight="1" x14ac:dyDescent="0.2">
      <c r="A100" s="16" t="s">
        <v>9</v>
      </c>
      <c r="B100" s="17" t="s">
        <v>10</v>
      </c>
      <c r="C100" s="17"/>
      <c r="D100" s="42">
        <v>311.83999999999997</v>
      </c>
      <c r="E100" s="57" t="s">
        <v>63</v>
      </c>
      <c r="F100" s="95" t="s">
        <v>8</v>
      </c>
      <c r="G100" s="17" t="s">
        <v>23</v>
      </c>
      <c r="H100" s="42">
        <v>0</v>
      </c>
      <c r="I100" s="123"/>
    </row>
    <row r="101" spans="1:9" s="7" customFormat="1" ht="13.15" customHeight="1" x14ac:dyDescent="0.2">
      <c r="A101" s="16" t="s">
        <v>38</v>
      </c>
      <c r="B101" s="17" t="s">
        <v>39</v>
      </c>
      <c r="C101" s="17"/>
      <c r="D101" s="42">
        <v>619.53</v>
      </c>
      <c r="E101" s="57" t="s">
        <v>63</v>
      </c>
      <c r="F101" s="95" t="s">
        <v>27</v>
      </c>
      <c r="G101" s="17" t="s">
        <v>29</v>
      </c>
      <c r="H101" s="42">
        <v>500</v>
      </c>
      <c r="I101" s="68" t="s">
        <v>63</v>
      </c>
    </row>
    <row r="102" spans="1:9" s="7" customFormat="1" ht="13.15" customHeight="1" x14ac:dyDescent="0.2">
      <c r="A102" s="16" t="s">
        <v>11</v>
      </c>
      <c r="B102" s="17" t="s">
        <v>47</v>
      </c>
      <c r="C102" s="42"/>
      <c r="D102" s="42">
        <v>5000</v>
      </c>
      <c r="E102" s="57" t="s">
        <v>63</v>
      </c>
      <c r="F102" s="95" t="s">
        <v>9</v>
      </c>
      <c r="G102" s="17" t="s">
        <v>18</v>
      </c>
      <c r="H102" s="42">
        <v>12000</v>
      </c>
      <c r="I102" s="68"/>
    </row>
    <row r="103" spans="1:9" s="7" customFormat="1" ht="13.15" customHeight="1" thickBot="1" x14ac:dyDescent="0.25">
      <c r="A103" s="16" t="s">
        <v>11</v>
      </c>
      <c r="B103" s="17" t="s">
        <v>48</v>
      </c>
      <c r="C103" s="42"/>
      <c r="D103" s="42">
        <v>4000</v>
      </c>
      <c r="E103" s="57" t="s">
        <v>63</v>
      </c>
      <c r="F103" s="96" t="s">
        <v>22</v>
      </c>
      <c r="G103" s="17" t="s">
        <v>19</v>
      </c>
      <c r="H103" s="43">
        <v>11000</v>
      </c>
      <c r="I103" s="68"/>
    </row>
    <row r="104" spans="1:9" s="7" customFormat="1" ht="13.15" customHeight="1" thickTop="1" thickBot="1" x14ac:dyDescent="0.25">
      <c r="A104" s="16" t="s">
        <v>11</v>
      </c>
      <c r="B104" s="17" t="s">
        <v>49</v>
      </c>
      <c r="C104" s="42"/>
      <c r="D104" s="42">
        <v>1126.4100000000001</v>
      </c>
      <c r="E104" s="57" t="s">
        <v>63</v>
      </c>
      <c r="F104" s="97"/>
      <c r="G104" s="17"/>
      <c r="H104" s="49">
        <f>SUM(H99:H103)+SUM(D99:D106)</f>
        <v>47506.05</v>
      </c>
      <c r="I104" s="68"/>
    </row>
    <row r="105" spans="1:9" s="7" customFormat="1" ht="13.15" customHeight="1" thickBot="1" x14ac:dyDescent="0.25">
      <c r="A105" s="16"/>
      <c r="B105" s="17"/>
      <c r="C105" s="42"/>
      <c r="D105" s="42"/>
      <c r="E105" s="57"/>
      <c r="F105" s="97"/>
      <c r="G105" s="45" t="s">
        <v>4</v>
      </c>
      <c r="H105" s="46">
        <f>E97+H104</f>
        <v>60909.320000000007</v>
      </c>
      <c r="I105" s="49"/>
    </row>
    <row r="106" spans="1:9" s="7" customFormat="1" ht="13.15" customHeight="1" x14ac:dyDescent="0.2">
      <c r="A106" s="16"/>
      <c r="B106" s="17"/>
      <c r="C106" s="42"/>
      <c r="D106" s="42"/>
      <c r="E106" s="42"/>
      <c r="F106" s="98"/>
      <c r="G106" s="9"/>
      <c r="H106" s="9"/>
      <c r="I106" s="49"/>
    </row>
    <row r="107" spans="1:9" s="7" customFormat="1" ht="13.15" customHeight="1" x14ac:dyDescent="0.2">
      <c r="B107" s="16"/>
      <c r="C107" s="17"/>
      <c r="D107" s="9"/>
      <c r="E107" s="42"/>
      <c r="F107" s="98"/>
      <c r="G107" s="9"/>
      <c r="H107" s="9"/>
      <c r="I107" s="49"/>
    </row>
    <row r="108" spans="1:9" s="7" customFormat="1" ht="13.15" customHeight="1" x14ac:dyDescent="0.2">
      <c r="B108" s="16"/>
      <c r="C108" s="17"/>
      <c r="D108" s="8"/>
      <c r="E108" s="9"/>
      <c r="F108" s="98"/>
      <c r="G108" s="9"/>
      <c r="H108" s="9"/>
      <c r="I108" s="49"/>
    </row>
    <row r="109" spans="1:9" s="7" customFormat="1" ht="13.15" customHeight="1" x14ac:dyDescent="0.2">
      <c r="A109" s="9"/>
      <c r="B109" s="10"/>
      <c r="C109" s="9"/>
      <c r="D109" s="8"/>
      <c r="E109" s="9"/>
      <c r="F109" s="98"/>
      <c r="G109" s="9"/>
      <c r="H109" s="9"/>
      <c r="I109" s="49"/>
    </row>
    <row r="110" spans="1:9" s="7" customFormat="1" ht="13.15" customHeight="1" x14ac:dyDescent="0.2">
      <c r="A110" s="9"/>
      <c r="B110" s="10"/>
      <c r="C110" s="8"/>
      <c r="D110" s="8"/>
      <c r="E110" s="9"/>
      <c r="F110" s="98"/>
      <c r="G110" s="9"/>
      <c r="H110" s="9"/>
      <c r="I110" s="49"/>
    </row>
    <row r="111" spans="1:9" s="7" customFormat="1" ht="13.15" customHeight="1" x14ac:dyDescent="0.2">
      <c r="A111" s="9"/>
      <c r="B111" s="10"/>
      <c r="C111" s="8"/>
      <c r="D111" s="8"/>
      <c r="E111" s="9"/>
      <c r="F111" s="98"/>
      <c r="G111" s="9"/>
      <c r="H111" s="9"/>
      <c r="I111" s="49"/>
    </row>
    <row r="112" spans="1:9" s="7" customFormat="1" ht="13.15" customHeight="1" x14ac:dyDescent="0.2">
      <c r="A112" s="9"/>
      <c r="B112" s="10"/>
      <c r="C112" s="8"/>
      <c r="D112" s="8"/>
      <c r="E112" s="9"/>
      <c r="F112" s="98"/>
      <c r="G112" s="9"/>
      <c r="H112" s="9"/>
      <c r="I112" s="9"/>
    </row>
    <row r="113" spans="1:9" s="9" customFormat="1" ht="12" x14ac:dyDescent="0.2">
      <c r="B113" s="10"/>
      <c r="C113" s="8"/>
      <c r="F113" s="98"/>
    </row>
    <row r="114" spans="1:9" s="9" customFormat="1" ht="12" x14ac:dyDescent="0.2">
      <c r="B114" s="10"/>
      <c r="C114" s="8"/>
      <c r="F114" s="98"/>
    </row>
    <row r="115" spans="1:9" s="9" customFormat="1" ht="12" x14ac:dyDescent="0.2">
      <c r="B115" s="10"/>
      <c r="C115" s="8"/>
      <c r="F115" s="98"/>
    </row>
    <row r="116" spans="1:9" s="9" customFormat="1" ht="12" x14ac:dyDescent="0.2">
      <c r="B116" s="10"/>
      <c r="F116" s="98"/>
    </row>
    <row r="117" spans="1:9" s="9" customFormat="1" ht="12" x14ac:dyDescent="0.2">
      <c r="B117" s="10"/>
      <c r="F117" s="98"/>
    </row>
    <row r="118" spans="1:9" s="9" customFormat="1" ht="12" x14ac:dyDescent="0.2">
      <c r="B118" s="10"/>
      <c r="F118" s="98"/>
    </row>
    <row r="119" spans="1:9" s="9" customFormat="1" x14ac:dyDescent="0.2">
      <c r="B119" s="10"/>
      <c r="D119" s="5"/>
      <c r="F119" s="60"/>
      <c r="G119" s="5"/>
      <c r="H119" s="5"/>
    </row>
    <row r="120" spans="1:9" s="9" customFormat="1" x14ac:dyDescent="0.2">
      <c r="B120" s="10"/>
      <c r="D120" s="5"/>
      <c r="F120" s="60"/>
      <c r="G120" s="5"/>
      <c r="H120" s="5"/>
    </row>
    <row r="121" spans="1:9" s="9" customFormat="1" x14ac:dyDescent="0.2">
      <c r="B121" s="10"/>
      <c r="D121" s="5"/>
      <c r="E121" s="5"/>
      <c r="F121" s="60"/>
      <c r="G121" s="5"/>
      <c r="H121" s="5"/>
    </row>
    <row r="122" spans="1:9" s="9" customFormat="1" x14ac:dyDescent="0.2">
      <c r="B122" s="12"/>
      <c r="C122" s="5"/>
      <c r="D122" s="5"/>
      <c r="E122" s="5"/>
      <c r="F122" s="60"/>
      <c r="G122" s="5"/>
      <c r="H122" s="5"/>
    </row>
    <row r="123" spans="1:9" s="9" customFormat="1" x14ac:dyDescent="0.2">
      <c r="B123" s="12"/>
      <c r="C123" s="5"/>
      <c r="D123" s="5"/>
      <c r="E123" s="5"/>
      <c r="F123" s="60"/>
      <c r="G123" s="5"/>
      <c r="H123" s="5"/>
    </row>
    <row r="124" spans="1:9" s="9" customFormat="1" x14ac:dyDescent="0.2">
      <c r="B124" s="12"/>
      <c r="C124" s="5"/>
      <c r="D124" s="5"/>
      <c r="E124" s="5"/>
      <c r="F124" s="60"/>
      <c r="G124" s="5"/>
      <c r="H124" s="5"/>
    </row>
    <row r="125" spans="1:9" s="9" customFormat="1" x14ac:dyDescent="0.2">
      <c r="B125" s="12"/>
      <c r="C125" s="5"/>
      <c r="D125" s="5"/>
      <c r="E125" s="5"/>
      <c r="F125" s="60"/>
      <c r="G125" s="5"/>
      <c r="H125" s="5"/>
      <c r="I125" s="5"/>
    </row>
    <row r="126" spans="1:9" s="9" customFormat="1" x14ac:dyDescent="0.2">
      <c r="A126" s="5"/>
      <c r="B126" s="12"/>
      <c r="C126" s="5"/>
      <c r="D126" s="5"/>
      <c r="E126" s="5"/>
      <c r="F126" s="60"/>
      <c r="G126" s="5"/>
      <c r="H126" s="5"/>
      <c r="I126" s="5"/>
    </row>
    <row r="127" spans="1:9" s="9" customFormat="1" x14ac:dyDescent="0.2">
      <c r="A127" s="5"/>
      <c r="B127" s="12"/>
      <c r="C127" s="5"/>
      <c r="D127" s="5"/>
      <c r="E127" s="5"/>
      <c r="F127" s="60"/>
      <c r="G127" s="5"/>
      <c r="H127" s="5"/>
      <c r="I127" s="5"/>
    </row>
    <row r="128" spans="1:9" s="9" customFormat="1" x14ac:dyDescent="0.2">
      <c r="A128" s="5"/>
      <c r="B128" s="12"/>
      <c r="C128" s="5"/>
      <c r="D128" s="5"/>
      <c r="E128" s="5"/>
      <c r="F128" s="60"/>
      <c r="G128" s="5"/>
      <c r="H128" s="5"/>
      <c r="I128" s="5"/>
    </row>
    <row r="129" spans="1:9" s="9" customFormat="1" x14ac:dyDescent="0.2">
      <c r="A129" s="5"/>
      <c r="B129" s="12"/>
      <c r="C129" s="5"/>
      <c r="D129" s="5"/>
      <c r="E129" s="5"/>
      <c r="F129" s="60"/>
      <c r="G129" s="5"/>
      <c r="H129" s="5"/>
      <c r="I129" s="5"/>
    </row>
  </sheetData>
  <mergeCells count="11">
    <mergeCell ref="C44:D44"/>
    <mergeCell ref="A1:H1"/>
    <mergeCell ref="C4:D4"/>
    <mergeCell ref="E5:F5"/>
    <mergeCell ref="C24:D24"/>
    <mergeCell ref="E25:F25"/>
    <mergeCell ref="E45:F45"/>
    <mergeCell ref="C84:D84"/>
    <mergeCell ref="E85:F85"/>
    <mergeCell ref="C64:D64"/>
    <mergeCell ref="E65:F65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March '17</vt:lpstr>
      <vt:lpstr>April '17</vt:lpstr>
      <vt:lpstr>May '17</vt:lpstr>
      <vt:lpstr>June '17</vt:lpstr>
      <vt:lpstr>July '17</vt:lpstr>
      <vt:lpstr>August '17</vt:lpstr>
      <vt:lpstr>September '17</vt:lpstr>
      <vt:lpstr>October '17</vt:lpstr>
      <vt:lpstr>November '17</vt:lpstr>
      <vt:lpstr>December '17</vt:lpstr>
      <vt:lpstr>January '18</vt:lpstr>
      <vt:lpstr>February '18</vt:lpstr>
      <vt:lpstr>'April ''17'!Print_Area</vt:lpstr>
      <vt:lpstr>'August ''17'!Print_Area</vt:lpstr>
      <vt:lpstr>'December ''17'!Print_Area</vt:lpstr>
      <vt:lpstr>'February ''18'!Print_Area</vt:lpstr>
      <vt:lpstr>'January ''18'!Print_Area</vt:lpstr>
      <vt:lpstr>'July ''17'!Print_Area</vt:lpstr>
      <vt:lpstr>'June ''17'!Print_Area</vt:lpstr>
      <vt:lpstr>'March ''17'!Print_Area</vt:lpstr>
      <vt:lpstr>'May ''17'!Print_Area</vt:lpstr>
      <vt:lpstr>'November ''17'!Print_Area</vt:lpstr>
      <vt:lpstr>'October ''17'!Print_Area</vt:lpstr>
      <vt:lpstr>'September ''17'!Print_Area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cp:lastPrinted>2018-03-01T11:52:55Z</cp:lastPrinted>
  <dcterms:created xsi:type="dcterms:W3CDTF">2006-03-02T06:43:14Z</dcterms:created>
  <dcterms:modified xsi:type="dcterms:W3CDTF">2018-03-14T10:24:28Z</dcterms:modified>
</cp:coreProperties>
</file>