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105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L125" i="1" l="1"/>
  <c r="K123" i="1" l="1"/>
  <c r="I123" i="1"/>
  <c r="G123" i="1"/>
  <c r="E123" i="1"/>
  <c r="C123" i="1"/>
  <c r="M122" i="1"/>
  <c r="M121" i="1"/>
  <c r="M69" i="1"/>
  <c r="M56" i="1"/>
  <c r="M43" i="1"/>
  <c r="M30" i="1"/>
  <c r="M17" i="1"/>
  <c r="I3" i="1"/>
  <c r="E3" i="1"/>
  <c r="G4" i="1"/>
  <c r="E4" i="1"/>
  <c r="I5" i="1"/>
  <c r="C5" i="1"/>
  <c r="I6" i="1"/>
  <c r="E6" i="1"/>
  <c r="I7" i="1"/>
  <c r="G7" i="1"/>
  <c r="E7" i="1"/>
  <c r="E8" i="1"/>
  <c r="I8" i="1"/>
  <c r="G10" i="1"/>
  <c r="I12" i="1"/>
  <c r="G12" i="1"/>
  <c r="E12" i="1"/>
  <c r="C12" i="1"/>
  <c r="E14" i="1"/>
  <c r="I15" i="1"/>
  <c r="G15" i="1"/>
  <c r="E15" i="1"/>
  <c r="C15" i="1"/>
  <c r="E19" i="1"/>
  <c r="E20" i="1"/>
  <c r="E21" i="1"/>
  <c r="E22" i="1"/>
  <c r="E23" i="1"/>
  <c r="I25" i="1"/>
  <c r="G25" i="1"/>
  <c r="E25" i="1"/>
  <c r="E26" i="1"/>
  <c r="I27" i="1"/>
  <c r="E27" i="1"/>
  <c r="E28" i="1"/>
  <c r="E29" i="1"/>
  <c r="G31" i="1"/>
  <c r="E31" i="1"/>
  <c r="E32" i="1"/>
  <c r="K35" i="1"/>
  <c r="E35" i="1"/>
  <c r="E36" i="1"/>
  <c r="K37" i="1"/>
  <c r="K38" i="1"/>
  <c r="E38" i="1"/>
  <c r="E39" i="1"/>
  <c r="K40" i="1"/>
  <c r="I40" i="1"/>
  <c r="E40" i="1"/>
  <c r="E41" i="1"/>
  <c r="K42" i="1"/>
  <c r="E42" i="1"/>
  <c r="G44" i="1"/>
  <c r="E44" i="1"/>
  <c r="E45" i="1"/>
  <c r="M123" i="1" l="1"/>
  <c r="K46" i="1"/>
  <c r="E46" i="1"/>
  <c r="E48" i="1"/>
  <c r="K49" i="1"/>
  <c r="E49" i="1"/>
  <c r="K50" i="1"/>
  <c r="I50" i="1"/>
  <c r="K51" i="1"/>
  <c r="I51" i="1"/>
  <c r="E51" i="1"/>
  <c r="I54" i="1"/>
  <c r="K55" i="1"/>
  <c r="I55" i="1"/>
  <c r="I56" i="1" s="1"/>
  <c r="E55" i="1"/>
  <c r="K57" i="1"/>
  <c r="C60" i="1"/>
  <c r="K61" i="1"/>
  <c r="I64" i="1"/>
  <c r="E64" i="1"/>
  <c r="I66" i="1"/>
  <c r="E66" i="1"/>
  <c r="K67" i="1"/>
  <c r="E67" i="1"/>
  <c r="C67" i="1"/>
  <c r="K68" i="1"/>
  <c r="L30" i="1"/>
  <c r="K30" i="1"/>
  <c r="J30" i="1"/>
  <c r="I30" i="1"/>
  <c r="H30" i="1"/>
  <c r="G30" i="1"/>
  <c r="F30" i="1"/>
  <c r="E30" i="1"/>
  <c r="D30" i="1"/>
  <c r="C30" i="1"/>
  <c r="C43" i="1"/>
  <c r="C56" i="1"/>
  <c r="L17" i="1"/>
  <c r="K17" i="1"/>
  <c r="J17" i="1"/>
  <c r="I17" i="1"/>
  <c r="H17" i="1"/>
  <c r="G17" i="1"/>
  <c r="F17" i="1"/>
  <c r="E17" i="1"/>
  <c r="D17" i="1"/>
  <c r="C17" i="1"/>
  <c r="L43" i="1"/>
  <c r="K43" i="1"/>
  <c r="J43" i="1"/>
  <c r="I43" i="1"/>
  <c r="H43" i="1"/>
  <c r="G43" i="1"/>
  <c r="F43" i="1"/>
  <c r="E43" i="1"/>
  <c r="D43" i="1"/>
  <c r="L56" i="1"/>
  <c r="K56" i="1"/>
  <c r="J56" i="1"/>
  <c r="H56" i="1"/>
  <c r="G56" i="1"/>
  <c r="F56" i="1"/>
  <c r="E56" i="1"/>
  <c r="D56" i="1"/>
  <c r="I72" i="1"/>
  <c r="K73" i="1"/>
  <c r="K74" i="1"/>
  <c r="K75" i="1"/>
  <c r="C75" i="1"/>
  <c r="K76" i="1"/>
  <c r="E76" i="1"/>
  <c r="K77" i="1"/>
  <c r="I77" i="1"/>
  <c r="G77" i="1"/>
  <c r="E77" i="1"/>
  <c r="C77" i="1"/>
  <c r="K78" i="1"/>
  <c r="I78" i="1"/>
  <c r="E78" i="1"/>
  <c r="K79" i="1"/>
  <c r="I79" i="1"/>
  <c r="G79" i="1"/>
  <c r="E79" i="1"/>
  <c r="K80" i="1"/>
  <c r="I80" i="1"/>
  <c r="G80" i="1"/>
  <c r="E80" i="1"/>
  <c r="D82" i="1"/>
  <c r="K81" i="1"/>
  <c r="I81" i="1"/>
  <c r="E81" i="1"/>
  <c r="G81" i="1"/>
  <c r="K83" i="1"/>
  <c r="C83" i="1"/>
  <c r="K84" i="1"/>
  <c r="E84" i="1"/>
  <c r="K85" i="1"/>
  <c r="C85" i="1"/>
  <c r="K87" i="1" l="1"/>
  <c r="C87" i="1"/>
  <c r="K90" i="1"/>
  <c r="I90" i="1"/>
  <c r="G90" i="1"/>
  <c r="E90" i="1"/>
  <c r="C90" i="1"/>
  <c r="K91" i="1"/>
  <c r="I91" i="1"/>
  <c r="G91" i="1"/>
  <c r="E91" i="1"/>
  <c r="I92" i="1"/>
  <c r="G92" i="1"/>
  <c r="E92" i="1"/>
  <c r="K93" i="1"/>
  <c r="I93" i="1"/>
  <c r="G93" i="1"/>
  <c r="E93" i="1"/>
  <c r="K94" i="1"/>
  <c r="I94" i="1"/>
  <c r="G94" i="1"/>
  <c r="G95" i="1" s="1"/>
  <c r="E94" i="1"/>
  <c r="K96" i="1"/>
  <c r="E96" i="1"/>
  <c r="K97" i="1"/>
  <c r="G98" i="1"/>
  <c r="G99" i="1"/>
  <c r="G100" i="1"/>
  <c r="G101" i="1"/>
  <c r="G102" i="1"/>
  <c r="G103" i="1"/>
  <c r="G104" i="1"/>
  <c r="G105" i="1"/>
  <c r="G106" i="1"/>
  <c r="G107" i="1"/>
  <c r="G109" i="1"/>
  <c r="G110" i="1"/>
  <c r="E98" i="1"/>
  <c r="E99" i="1"/>
  <c r="E100" i="1"/>
  <c r="E101" i="1"/>
  <c r="E102" i="1"/>
  <c r="E103" i="1"/>
  <c r="E104" i="1"/>
  <c r="E105" i="1"/>
  <c r="E106" i="1"/>
  <c r="E107" i="1"/>
  <c r="E109" i="1"/>
  <c r="E110" i="1"/>
  <c r="E121" i="1" s="1"/>
  <c r="I98" i="1"/>
  <c r="I99" i="1"/>
  <c r="I108" i="1" s="1"/>
  <c r="I100" i="1"/>
  <c r="I101" i="1"/>
  <c r="I102" i="1"/>
  <c r="I103" i="1"/>
  <c r="I104" i="1"/>
  <c r="I105" i="1"/>
  <c r="I106" i="1"/>
  <c r="I107" i="1"/>
  <c r="I109" i="1"/>
  <c r="I110" i="1"/>
  <c r="L69" i="1"/>
  <c r="K69" i="1"/>
  <c r="J69" i="1"/>
  <c r="I69" i="1"/>
  <c r="H69" i="1"/>
  <c r="G69" i="1"/>
  <c r="F69" i="1"/>
  <c r="E69" i="1"/>
  <c r="D69" i="1"/>
  <c r="C69" i="1"/>
  <c r="K98" i="1"/>
  <c r="K99" i="1"/>
  <c r="K100" i="1"/>
  <c r="K101" i="1"/>
  <c r="K102" i="1"/>
  <c r="K103" i="1"/>
  <c r="K104" i="1"/>
  <c r="K105" i="1"/>
  <c r="K106" i="1"/>
  <c r="K107" i="1"/>
  <c r="K109" i="1"/>
  <c r="K110" i="1"/>
  <c r="G111" i="1"/>
  <c r="G112" i="1"/>
  <c r="G113" i="1"/>
  <c r="G114" i="1"/>
  <c r="G115" i="1"/>
  <c r="G116" i="1"/>
  <c r="G118" i="1"/>
  <c r="G117" i="1"/>
  <c r="G119" i="1"/>
  <c r="G120" i="1"/>
  <c r="E111" i="1"/>
  <c r="E112" i="1"/>
  <c r="E113" i="1"/>
  <c r="E114" i="1"/>
  <c r="E115" i="1"/>
  <c r="E116" i="1"/>
  <c r="E117" i="1"/>
  <c r="E118" i="1"/>
  <c r="E119" i="1"/>
  <c r="E120" i="1"/>
  <c r="I111" i="1"/>
  <c r="I112" i="1"/>
  <c r="I113" i="1"/>
  <c r="I114" i="1"/>
  <c r="I115" i="1"/>
  <c r="I116" i="1"/>
  <c r="I117" i="1"/>
  <c r="I118" i="1"/>
  <c r="I119" i="1"/>
  <c r="I120" i="1"/>
  <c r="K111" i="1"/>
  <c r="K112" i="1"/>
  <c r="K113" i="1"/>
  <c r="K114" i="1"/>
  <c r="K115" i="1"/>
  <c r="K116" i="1"/>
  <c r="K117" i="1"/>
  <c r="K118" i="1"/>
  <c r="K119" i="1"/>
  <c r="K120" i="1"/>
  <c r="L82" i="1"/>
  <c r="K82" i="1"/>
  <c r="J82" i="1"/>
  <c r="I82" i="1"/>
  <c r="H82" i="1"/>
  <c r="G82" i="1"/>
  <c r="F82" i="1"/>
  <c r="E82" i="1"/>
  <c r="C82" i="1"/>
  <c r="L95" i="1"/>
  <c r="J95" i="1"/>
  <c r="H95" i="1"/>
  <c r="F95" i="1"/>
  <c r="E95" i="1"/>
  <c r="D95" i="1"/>
  <c r="C95" i="1"/>
  <c r="L108" i="1"/>
  <c r="J108" i="1"/>
  <c r="H108" i="1"/>
  <c r="F108" i="1"/>
  <c r="E108" i="1"/>
  <c r="D108" i="1"/>
  <c r="C108" i="1"/>
  <c r="L121" i="1"/>
  <c r="J121" i="1"/>
  <c r="H121" i="1"/>
  <c r="F121" i="1"/>
  <c r="D121" i="1"/>
  <c r="C121" i="1"/>
  <c r="M82" i="1" l="1"/>
  <c r="I95" i="1"/>
  <c r="G121" i="1"/>
  <c r="K95" i="1"/>
  <c r="M95" i="1"/>
  <c r="G108" i="1"/>
  <c r="K108" i="1"/>
  <c r="I121" i="1"/>
  <c r="K121" i="1"/>
  <c r="M108" i="1" l="1"/>
</calcChain>
</file>

<file path=xl/sharedStrings.xml><?xml version="1.0" encoding="utf-8"?>
<sst xmlns="http://schemas.openxmlformats.org/spreadsheetml/2006/main" count="137" uniqueCount="129">
  <si>
    <t>DATE</t>
  </si>
  <si>
    <t>Deduction</t>
  </si>
  <si>
    <t>Co. Contr.</t>
  </si>
  <si>
    <t>LEON</t>
  </si>
  <si>
    <t>JOSEPH</t>
  </si>
  <si>
    <t>MADALA</t>
  </si>
  <si>
    <t>DORA</t>
  </si>
  <si>
    <t>HENRY</t>
  </si>
  <si>
    <t>2004 - NOV</t>
  </si>
  <si>
    <t>2004 - DEC</t>
  </si>
  <si>
    <t>2005 - JAN</t>
  </si>
  <si>
    <t>2005 - FEB</t>
  </si>
  <si>
    <t>2005 - MAR</t>
  </si>
  <si>
    <t>2005 - APR</t>
  </si>
  <si>
    <t>2005 - MAY</t>
  </si>
  <si>
    <t>2005 - JUN</t>
  </si>
  <si>
    <t>2005 - JUL</t>
  </si>
  <si>
    <t>2005 - AUG</t>
  </si>
  <si>
    <t>2005 - SEP</t>
  </si>
  <si>
    <t>2005 - OCT</t>
  </si>
  <si>
    <t>2005 - NOV</t>
  </si>
  <si>
    <t>2005 - DEC</t>
  </si>
  <si>
    <t>2006 - JAN</t>
  </si>
  <si>
    <t>2006 - FEB</t>
  </si>
  <si>
    <t>2006 - MAR</t>
  </si>
  <si>
    <t>2006 - APR</t>
  </si>
  <si>
    <t>2006 - MAY</t>
  </si>
  <si>
    <t>2006 - JUN</t>
  </si>
  <si>
    <t>2006 - JUL</t>
  </si>
  <si>
    <t>2006 - AUG</t>
  </si>
  <si>
    <t>2006 - SEP</t>
  </si>
  <si>
    <t>2006 - NOV</t>
  </si>
  <si>
    <t>2006 - DEC</t>
  </si>
  <si>
    <t>2007 - JAN</t>
  </si>
  <si>
    <t>2007 - FEB</t>
  </si>
  <si>
    <t>2007 - MAR</t>
  </si>
  <si>
    <t>2007 - APRIL</t>
  </si>
  <si>
    <t>WKS</t>
  </si>
  <si>
    <t>2007 - MAY</t>
  </si>
  <si>
    <t>2007 - JUN</t>
  </si>
  <si>
    <t>2007 - JUL</t>
  </si>
  <si>
    <t>2007 - SEP</t>
  </si>
  <si>
    <t>2007 - AUG</t>
  </si>
  <si>
    <t>2007 - OCT</t>
  </si>
  <si>
    <t>2007 - NOV</t>
  </si>
  <si>
    <t>2007 - DEC</t>
  </si>
  <si>
    <t>2008 - JAN</t>
  </si>
  <si>
    <t>2008 - FEB</t>
  </si>
  <si>
    <t>2008 - MAR</t>
  </si>
  <si>
    <t>2008 - APR</t>
  </si>
  <si>
    <t>2008 - MAY</t>
  </si>
  <si>
    <t>2008 - JUN</t>
  </si>
  <si>
    <t>2008 - JUL</t>
  </si>
  <si>
    <t>2008 - AUG</t>
  </si>
  <si>
    <t>2008 - SEP</t>
  </si>
  <si>
    <t>2008 - OCT</t>
  </si>
  <si>
    <t>2008 - NOV</t>
  </si>
  <si>
    <t>2008 - DEC</t>
  </si>
  <si>
    <t>2009 - JAN</t>
  </si>
  <si>
    <t>2009 - FEB</t>
  </si>
  <si>
    <t>2009 - MAR</t>
  </si>
  <si>
    <t>2009 - APR</t>
  </si>
  <si>
    <t>2009 - MAY</t>
  </si>
  <si>
    <t>2009 - JUN</t>
  </si>
  <si>
    <t>2009 - JUL</t>
  </si>
  <si>
    <t>2009 - AUG</t>
  </si>
  <si>
    <t>2009 - SEP</t>
  </si>
  <si>
    <t>2009 - OCT</t>
  </si>
  <si>
    <t>2009 - NOV</t>
  </si>
  <si>
    <t>2009 - DEC</t>
  </si>
  <si>
    <t>2010 - JAN</t>
  </si>
  <si>
    <t>2010 - FEB</t>
  </si>
  <si>
    <t>2010 - MAR</t>
  </si>
  <si>
    <t>2010 - APR</t>
  </si>
  <si>
    <t>2010 - MAY</t>
  </si>
  <si>
    <t>2010 - JUN</t>
  </si>
  <si>
    <t>2010 - JUL</t>
  </si>
  <si>
    <t>2010 - AUG</t>
  </si>
  <si>
    <t>2010 - SEP</t>
  </si>
  <si>
    <t>2010 - OCT</t>
  </si>
  <si>
    <t>2010 - NOV</t>
  </si>
  <si>
    <t>2010 - DEC</t>
  </si>
  <si>
    <t>TOTAL 2010</t>
  </si>
  <si>
    <t>2011 - JAN</t>
  </si>
  <si>
    <t>2011 - FEB</t>
  </si>
  <si>
    <t>2011 - MAR</t>
  </si>
  <si>
    <t>2011 - APR</t>
  </si>
  <si>
    <t>2011 - MAY</t>
  </si>
  <si>
    <t>2011 - JUN</t>
  </si>
  <si>
    <t>2011 - JUL</t>
  </si>
  <si>
    <t>2011 - AUG</t>
  </si>
  <si>
    <t>2011 - OCT</t>
  </si>
  <si>
    <t>2011 - NOV</t>
  </si>
  <si>
    <t>2011 - DEC</t>
  </si>
  <si>
    <t>2011 - SEP</t>
  </si>
  <si>
    <t>TOTAL 2011</t>
  </si>
  <si>
    <t>2012 - JAN</t>
  </si>
  <si>
    <t>2012 - FEB</t>
  </si>
  <si>
    <t>2012 - MAR</t>
  </si>
  <si>
    <t>2012 - APR</t>
  </si>
  <si>
    <t>2012 - MAY</t>
  </si>
  <si>
    <t>2012 - JUN</t>
  </si>
  <si>
    <t>2012 - JUL</t>
  </si>
  <si>
    <t>2012 - AUG</t>
  </si>
  <si>
    <t>2012 - SEP</t>
  </si>
  <si>
    <t>2012 - OCT</t>
  </si>
  <si>
    <t>2012 - NOV</t>
  </si>
  <si>
    <t>2012 - DEC</t>
  </si>
  <si>
    <t>TOTAL 2012</t>
  </si>
  <si>
    <t>2013 - JAN</t>
  </si>
  <si>
    <t>2013 - FEB</t>
  </si>
  <si>
    <t>2013 - MAR</t>
  </si>
  <si>
    <t>2013 - APR</t>
  </si>
  <si>
    <t>2013 - MAY</t>
  </si>
  <si>
    <t>2013 - JUN</t>
  </si>
  <si>
    <t xml:space="preserve"> 2013 - JUL</t>
  </si>
  <si>
    <t>2013 - AUG</t>
  </si>
  <si>
    <t>2013 - SEP</t>
  </si>
  <si>
    <t>2013 - OCT</t>
  </si>
  <si>
    <t>2013 - NOV</t>
  </si>
  <si>
    <t>2013 - DEC</t>
  </si>
  <si>
    <t>TOTAL 2013</t>
  </si>
  <si>
    <t>TOTAL</t>
  </si>
  <si>
    <t>TOTAL - 2009</t>
  </si>
  <si>
    <t>TOTAL - 2008</t>
  </si>
  <si>
    <t>TOTAL - 2007</t>
  </si>
  <si>
    <t>TOTAL - 2006</t>
  </si>
  <si>
    <t>TOTAL 2004 - 2005</t>
  </si>
  <si>
    <t>2006 -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</si>
</sst>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43" fontId="3" fillId="0" borderId="13" xfId="1" applyFont="1" applyBorder="1" applyAlignment="1">
      <alignment horizontal="center" vertical="center"/>
    </xf>
    <xf numFmtId="43" fontId="3" fillId="0" borderId="14" xfId="1" applyFont="1" applyBorder="1" applyAlignment="1">
      <alignment horizontal="center" vertical="center"/>
    </xf>
    <xf numFmtId="43" fontId="0" fillId="0" borderId="9" xfId="1" applyFont="1" applyBorder="1" applyAlignment="1">
      <alignment horizontal="right" vertical="center" indent="1"/>
    </xf>
    <xf numFmtId="43" fontId="0" fillId="0" borderId="10" xfId="1" applyFont="1" applyBorder="1" applyAlignment="1">
      <alignment horizontal="right" vertical="center" indent="1"/>
    </xf>
    <xf numFmtId="43" fontId="0" fillId="0" borderId="6" xfId="1" applyFont="1" applyBorder="1" applyAlignment="1">
      <alignment horizontal="right" vertical="center" indent="1"/>
    </xf>
    <xf numFmtId="43" fontId="0" fillId="0" borderId="7" xfId="1" applyFont="1" applyBorder="1" applyAlignment="1">
      <alignment horizontal="right" vertical="center" indent="1"/>
    </xf>
    <xf numFmtId="43" fontId="0" fillId="0" borderId="22" xfId="1" applyFont="1" applyBorder="1" applyAlignment="1">
      <alignment horizontal="right" vertical="center" indent="1"/>
    </xf>
    <xf numFmtId="43" fontId="0" fillId="0" borderId="23" xfId="1" applyFont="1" applyBorder="1" applyAlignment="1">
      <alignment horizontal="right" vertical="center" indent="1"/>
    </xf>
    <xf numFmtId="43" fontId="0" fillId="2" borderId="20" xfId="1" applyFont="1" applyFill="1" applyBorder="1" applyAlignment="1">
      <alignment horizontal="right" vertical="center" indent="1"/>
    </xf>
    <xf numFmtId="43" fontId="0" fillId="2" borderId="21" xfId="1" applyFont="1" applyFill="1" applyBorder="1" applyAlignment="1">
      <alignment horizontal="right" vertical="center" indent="1"/>
    </xf>
    <xf numFmtId="43" fontId="0" fillId="0" borderId="4" xfId="1" applyFont="1" applyBorder="1" applyAlignment="1">
      <alignment horizontal="right" vertical="center" indent="1"/>
    </xf>
    <xf numFmtId="43" fontId="0" fillId="0" borderId="5" xfId="1" applyFont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3" fontId="0" fillId="0" borderId="0" xfId="0" applyNumberFormat="1" applyFill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25" xfId="1" applyFont="1" applyBorder="1" applyAlignment="1">
      <alignment horizontal="right" vertical="center" indent="1"/>
    </xf>
    <xf numFmtId="43" fontId="0" fillId="0" borderId="2" xfId="1" applyFont="1" applyFill="1" applyBorder="1" applyAlignment="1">
      <alignment horizontal="right" vertical="center" indent="1"/>
    </xf>
    <xf numFmtId="0" fontId="4" fillId="0" borderId="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0" borderId="5" xfId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3" fontId="0" fillId="0" borderId="0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7"/>
  <sheetViews>
    <sheetView tabSelected="1" workbookViewId="0">
      <pane ySplit="915" topLeftCell="A109" activePane="bottomLeft"/>
      <selection activeCell="L2" sqref="C1:L1048576"/>
      <selection pane="bottomLeft" activeCell="L125" sqref="L125"/>
    </sheetView>
  </sheetViews>
  <sheetFormatPr defaultRowHeight="15" x14ac:dyDescent="0.25"/>
  <cols>
    <col min="1" max="1" width="11.5703125" style="2" customWidth="1"/>
    <col min="2" max="2" width="4.85546875" style="5" customWidth="1"/>
    <col min="3" max="3" width="15.5703125" style="12" customWidth="1"/>
    <col min="4" max="4" width="15.5703125" style="13" customWidth="1"/>
    <col min="5" max="5" width="15.5703125" style="12" customWidth="1"/>
    <col min="6" max="6" width="15.5703125" style="13" customWidth="1"/>
    <col min="7" max="7" width="15.5703125" style="12" customWidth="1"/>
    <col min="8" max="8" width="15.5703125" style="13" customWidth="1"/>
    <col min="9" max="9" width="15.5703125" style="12" customWidth="1"/>
    <col min="10" max="10" width="15.5703125" style="13" customWidth="1"/>
    <col min="11" max="11" width="15.5703125" style="12" customWidth="1"/>
    <col min="12" max="12" width="15.5703125" style="13" customWidth="1"/>
    <col min="13" max="13" width="16.85546875" style="1" customWidth="1"/>
    <col min="14" max="16384" width="9.140625" style="1"/>
  </cols>
  <sheetData>
    <row r="1" spans="1:12" x14ac:dyDescent="0.25">
      <c r="A1" s="33" t="s">
        <v>0</v>
      </c>
      <c r="B1" s="27" t="s">
        <v>37</v>
      </c>
      <c r="C1" s="31" t="s">
        <v>3</v>
      </c>
      <c r="D1" s="32"/>
      <c r="E1" s="31" t="s">
        <v>4</v>
      </c>
      <c r="F1" s="32"/>
      <c r="G1" s="31" t="s">
        <v>5</v>
      </c>
      <c r="H1" s="32"/>
      <c r="I1" s="31" t="s">
        <v>6</v>
      </c>
      <c r="J1" s="32"/>
      <c r="K1" s="31" t="s">
        <v>7</v>
      </c>
      <c r="L1" s="32"/>
    </row>
    <row r="2" spans="1:12" ht="15.75" thickBot="1" x14ac:dyDescent="0.3">
      <c r="A2" s="34"/>
      <c r="B2" s="28"/>
      <c r="C2" s="8" t="s">
        <v>1</v>
      </c>
      <c r="D2" s="9" t="s">
        <v>2</v>
      </c>
      <c r="E2" s="8" t="s">
        <v>1</v>
      </c>
      <c r="F2" s="9" t="s">
        <v>2</v>
      </c>
      <c r="G2" s="8" t="s">
        <v>1</v>
      </c>
      <c r="H2" s="9" t="s">
        <v>2</v>
      </c>
      <c r="I2" s="8" t="s">
        <v>1</v>
      </c>
      <c r="J2" s="9" t="s">
        <v>2</v>
      </c>
      <c r="K2" s="8" t="s">
        <v>1</v>
      </c>
      <c r="L2" s="9" t="s">
        <v>2</v>
      </c>
    </row>
    <row r="3" spans="1:12" x14ac:dyDescent="0.25">
      <c r="A3" s="3" t="s">
        <v>8</v>
      </c>
      <c r="B3" s="4">
        <v>4</v>
      </c>
      <c r="C3" s="10">
        <v>375.02</v>
      </c>
      <c r="D3" s="11"/>
      <c r="E3" s="10">
        <f>41.21*4</f>
        <v>164.84</v>
      </c>
      <c r="F3" s="11"/>
      <c r="G3" s="10">
        <v>163.04</v>
      </c>
      <c r="H3" s="11"/>
      <c r="I3" s="10">
        <f>29.04*4</f>
        <v>116.16</v>
      </c>
      <c r="J3" s="11"/>
      <c r="K3" s="10"/>
      <c r="L3" s="11"/>
    </row>
    <row r="4" spans="1:12" x14ac:dyDescent="0.25">
      <c r="A4" s="2" t="s">
        <v>9</v>
      </c>
      <c r="B4" s="5">
        <v>5</v>
      </c>
      <c r="C4" s="12">
        <v>489.72</v>
      </c>
      <c r="E4" s="12">
        <f>41.21*5</f>
        <v>206.05</v>
      </c>
      <c r="G4" s="12">
        <f>40.76*5</f>
        <v>203.79999999999998</v>
      </c>
      <c r="I4" s="12">
        <v>145.19999999999999</v>
      </c>
    </row>
    <row r="5" spans="1:12" x14ac:dyDescent="0.25">
      <c r="A5" s="2" t="s">
        <v>10</v>
      </c>
      <c r="B5" s="5">
        <v>4</v>
      </c>
      <c r="C5" s="12">
        <f>369.6</f>
        <v>369.6</v>
      </c>
      <c r="E5" s="12">
        <v>164.84</v>
      </c>
      <c r="G5" s="12">
        <v>163.04</v>
      </c>
      <c r="I5" s="12">
        <f>29.04*4</f>
        <v>116.16</v>
      </c>
    </row>
    <row r="6" spans="1:12" x14ac:dyDescent="0.25">
      <c r="A6" s="2" t="s">
        <v>11</v>
      </c>
      <c r="B6" s="5">
        <v>4</v>
      </c>
      <c r="C6" s="12">
        <v>361.52</v>
      </c>
      <c r="E6" s="12">
        <f>41.21*4</f>
        <v>164.84</v>
      </c>
      <c r="G6" s="12">
        <v>163.04</v>
      </c>
      <c r="I6" s="12">
        <f>29.04*4</f>
        <v>116.16</v>
      </c>
    </row>
    <row r="7" spans="1:12" x14ac:dyDescent="0.25">
      <c r="A7" s="2" t="s">
        <v>12</v>
      </c>
      <c r="B7" s="5">
        <v>5</v>
      </c>
      <c r="C7" s="12">
        <v>462</v>
      </c>
      <c r="E7" s="12">
        <f>41.21*5</f>
        <v>206.05</v>
      </c>
      <c r="G7" s="12">
        <f>40.76*5</f>
        <v>203.79999999999998</v>
      </c>
      <c r="I7" s="12">
        <f>29.04*5</f>
        <v>145.19999999999999</v>
      </c>
    </row>
    <row r="8" spans="1:12" x14ac:dyDescent="0.25">
      <c r="A8" s="2" t="s">
        <v>13</v>
      </c>
      <c r="B8" s="5">
        <v>4</v>
      </c>
      <c r="C8" s="12">
        <v>383.46</v>
      </c>
      <c r="E8" s="12">
        <f>41.21*4</f>
        <v>164.84</v>
      </c>
      <c r="G8" s="12">
        <v>163.04</v>
      </c>
      <c r="I8" s="12">
        <f>29.04*4</f>
        <v>116.16</v>
      </c>
    </row>
    <row r="9" spans="1:12" x14ac:dyDescent="0.25">
      <c r="A9" s="2" t="s">
        <v>14</v>
      </c>
      <c r="B9" s="5">
        <v>4</v>
      </c>
      <c r="C9" s="12">
        <v>369.6</v>
      </c>
      <c r="E9" s="12">
        <v>164.84</v>
      </c>
      <c r="G9" s="12">
        <v>163.04</v>
      </c>
      <c r="I9" s="12">
        <v>116.16</v>
      </c>
    </row>
    <row r="10" spans="1:12" x14ac:dyDescent="0.25">
      <c r="A10" s="2" t="s">
        <v>15</v>
      </c>
      <c r="B10" s="5">
        <v>5</v>
      </c>
      <c r="C10" s="12">
        <v>462</v>
      </c>
      <c r="E10" s="12">
        <v>206.05</v>
      </c>
      <c r="G10" s="12">
        <f>40.76*5</f>
        <v>203.79999999999998</v>
      </c>
      <c r="I10" s="12">
        <v>145.19999999999999</v>
      </c>
    </row>
    <row r="11" spans="1:12" x14ac:dyDescent="0.25">
      <c r="A11" s="2" t="s">
        <v>16</v>
      </c>
      <c r="B11" s="5">
        <v>4</v>
      </c>
      <c r="C11" s="12">
        <v>369.6</v>
      </c>
      <c r="E11" s="12">
        <v>164.84</v>
      </c>
      <c r="G11" s="12">
        <v>163.04</v>
      </c>
      <c r="I11" s="12">
        <v>116.16</v>
      </c>
    </row>
    <row r="12" spans="1:12" x14ac:dyDescent="0.25">
      <c r="A12" s="2" t="s">
        <v>17</v>
      </c>
      <c r="B12" s="5">
        <v>5</v>
      </c>
      <c r="C12" s="12">
        <f>92.4*5</f>
        <v>462</v>
      </c>
      <c r="E12" s="12">
        <f>41.21*5</f>
        <v>206.05</v>
      </c>
      <c r="G12" s="12">
        <f>54.91*5</f>
        <v>274.54999999999995</v>
      </c>
      <c r="I12" s="12">
        <f>29.04*5</f>
        <v>145.19999999999999</v>
      </c>
    </row>
    <row r="13" spans="1:12" x14ac:dyDescent="0.25">
      <c r="A13" s="2" t="s">
        <v>18</v>
      </c>
      <c r="B13" s="5">
        <v>4</v>
      </c>
      <c r="C13" s="12">
        <v>369.6</v>
      </c>
      <c r="E13" s="12">
        <v>164.84</v>
      </c>
      <c r="G13" s="12">
        <v>163.04</v>
      </c>
      <c r="I13" s="12">
        <v>116.16</v>
      </c>
    </row>
    <row r="14" spans="1:12" x14ac:dyDescent="0.25">
      <c r="A14" s="2" t="s">
        <v>19</v>
      </c>
      <c r="B14" s="5">
        <v>4</v>
      </c>
      <c r="C14" s="12">
        <v>374.8</v>
      </c>
      <c r="E14" s="12">
        <f>41.21*4</f>
        <v>164.84</v>
      </c>
      <c r="G14" s="12">
        <v>163.04</v>
      </c>
      <c r="I14" s="12">
        <v>116.16</v>
      </c>
    </row>
    <row r="15" spans="1:12" x14ac:dyDescent="0.25">
      <c r="A15" s="2" t="s">
        <v>20</v>
      </c>
      <c r="B15" s="5">
        <v>5</v>
      </c>
      <c r="C15" s="12">
        <f>92.4*5</f>
        <v>462</v>
      </c>
      <c r="E15" s="12">
        <f>41.21*5</f>
        <v>206.05</v>
      </c>
      <c r="G15" s="12">
        <f>40.76*5</f>
        <v>203.79999999999998</v>
      </c>
      <c r="I15" s="12">
        <f>29.04*5</f>
        <v>145.19999999999999</v>
      </c>
    </row>
    <row r="16" spans="1:12" ht="15.75" thickBot="1" x14ac:dyDescent="0.3">
      <c r="A16" s="2" t="s">
        <v>21</v>
      </c>
      <c r="B16" s="5">
        <v>4</v>
      </c>
      <c r="C16" s="14">
        <v>369.6</v>
      </c>
      <c r="D16" s="15"/>
      <c r="E16" s="14">
        <v>164.84</v>
      </c>
      <c r="F16" s="15"/>
      <c r="G16" s="14">
        <v>163.04</v>
      </c>
      <c r="H16" s="15"/>
      <c r="I16" s="14">
        <v>116.16</v>
      </c>
      <c r="J16" s="15"/>
      <c r="K16" s="14"/>
      <c r="L16" s="15"/>
    </row>
    <row r="17" spans="1:13" ht="16.5" thickTop="1" thickBot="1" x14ac:dyDescent="0.3">
      <c r="A17" s="25" t="s">
        <v>127</v>
      </c>
      <c r="B17" s="26"/>
      <c r="C17" s="16">
        <f t="shared" ref="C17:L17" si="0">SUM(C3:C16)</f>
        <v>5680.5200000000013</v>
      </c>
      <c r="D17" s="17">
        <f t="shared" si="0"/>
        <v>0</v>
      </c>
      <c r="E17" s="16">
        <f t="shared" si="0"/>
        <v>2513.81</v>
      </c>
      <c r="F17" s="17">
        <f t="shared" si="0"/>
        <v>0</v>
      </c>
      <c r="G17" s="16">
        <f t="shared" si="0"/>
        <v>2557.11</v>
      </c>
      <c r="H17" s="17">
        <f t="shared" si="0"/>
        <v>0</v>
      </c>
      <c r="I17" s="16">
        <f t="shared" si="0"/>
        <v>1771.4400000000003</v>
      </c>
      <c r="J17" s="17">
        <f t="shared" si="0"/>
        <v>0</v>
      </c>
      <c r="K17" s="16">
        <f t="shared" si="0"/>
        <v>0</v>
      </c>
      <c r="L17" s="17">
        <f t="shared" si="0"/>
        <v>0</v>
      </c>
      <c r="M17" s="22">
        <f>SUM(C17:L17)</f>
        <v>12522.880000000003</v>
      </c>
    </row>
    <row r="18" spans="1:13" x14ac:dyDescent="0.25">
      <c r="A18" s="2" t="s">
        <v>22</v>
      </c>
      <c r="B18" s="5">
        <v>4</v>
      </c>
      <c r="C18" s="12">
        <v>277.2</v>
      </c>
      <c r="E18" s="12">
        <v>123.63</v>
      </c>
      <c r="G18" s="12">
        <v>122.28</v>
      </c>
      <c r="I18" s="12">
        <v>87.12</v>
      </c>
    </row>
    <row r="19" spans="1:13" x14ac:dyDescent="0.25">
      <c r="A19" s="2" t="s">
        <v>23</v>
      </c>
      <c r="B19" s="5">
        <v>4</v>
      </c>
      <c r="C19" s="12">
        <v>376.53</v>
      </c>
      <c r="E19" s="12">
        <f>41.21*4</f>
        <v>164.84</v>
      </c>
      <c r="G19" s="12">
        <v>163.04</v>
      </c>
      <c r="I19" s="12">
        <v>116.16</v>
      </c>
    </row>
    <row r="20" spans="1:13" x14ac:dyDescent="0.25">
      <c r="A20" s="2" t="s">
        <v>24</v>
      </c>
      <c r="B20" s="5">
        <v>5</v>
      </c>
      <c r="C20" s="12">
        <v>488.86</v>
      </c>
      <c r="E20" s="12">
        <f>41.21*5</f>
        <v>206.05</v>
      </c>
      <c r="G20" s="12">
        <v>203.8</v>
      </c>
      <c r="I20" s="12">
        <v>145.19999999999999</v>
      </c>
    </row>
    <row r="21" spans="1:13" x14ac:dyDescent="0.25">
      <c r="A21" s="2" t="s">
        <v>25</v>
      </c>
      <c r="B21" s="5">
        <v>4</v>
      </c>
      <c r="C21" s="12">
        <v>376.53</v>
      </c>
      <c r="E21" s="12">
        <f>41.21*4</f>
        <v>164.84</v>
      </c>
      <c r="G21" s="12">
        <v>163.04</v>
      </c>
      <c r="I21" s="12">
        <v>116.16</v>
      </c>
    </row>
    <row r="22" spans="1:13" x14ac:dyDescent="0.25">
      <c r="A22" s="2" t="s">
        <v>26</v>
      </c>
      <c r="B22" s="5">
        <v>5</v>
      </c>
      <c r="C22" s="12">
        <v>468.93</v>
      </c>
      <c r="E22" s="12">
        <f>41.21*5</f>
        <v>206.05</v>
      </c>
      <c r="G22" s="12">
        <v>203.8</v>
      </c>
      <c r="I22" s="12">
        <v>145.19999999999999</v>
      </c>
    </row>
    <row r="23" spans="1:13" x14ac:dyDescent="0.25">
      <c r="A23" s="2" t="s">
        <v>27</v>
      </c>
      <c r="B23" s="5">
        <v>4</v>
      </c>
      <c r="C23" s="12">
        <v>369.6</v>
      </c>
      <c r="E23" s="12">
        <f>41.21*4</f>
        <v>164.84</v>
      </c>
      <c r="G23" s="12">
        <v>163.04</v>
      </c>
      <c r="I23" s="12">
        <v>116.16</v>
      </c>
    </row>
    <row r="24" spans="1:13" x14ac:dyDescent="0.25">
      <c r="A24" s="2" t="s">
        <v>28</v>
      </c>
      <c r="B24" s="5">
        <v>4</v>
      </c>
      <c r="C24" s="12">
        <v>369.6</v>
      </c>
      <c r="E24" s="12">
        <v>164.84</v>
      </c>
      <c r="G24" s="12">
        <v>163.04</v>
      </c>
      <c r="I24" s="12">
        <v>116.16</v>
      </c>
    </row>
    <row r="25" spans="1:13" x14ac:dyDescent="0.25">
      <c r="A25" s="2" t="s">
        <v>29</v>
      </c>
      <c r="B25" s="5">
        <v>5</v>
      </c>
      <c r="C25" s="12">
        <v>475.86</v>
      </c>
      <c r="E25" s="12">
        <f>41.21*5</f>
        <v>206.05</v>
      </c>
      <c r="G25" s="12">
        <f>40.76*5</f>
        <v>203.79999999999998</v>
      </c>
      <c r="I25" s="12">
        <f>29.04*5</f>
        <v>145.19999999999999</v>
      </c>
    </row>
    <row r="26" spans="1:13" x14ac:dyDescent="0.25">
      <c r="A26" s="2" t="s">
        <v>30</v>
      </c>
      <c r="B26" s="5">
        <v>4</v>
      </c>
      <c r="C26" s="12">
        <v>383.46</v>
      </c>
      <c r="E26" s="12">
        <f>41.21*4</f>
        <v>164.84</v>
      </c>
      <c r="G26" s="12">
        <v>163.04</v>
      </c>
      <c r="I26" s="12">
        <v>116.16</v>
      </c>
    </row>
    <row r="27" spans="1:13" x14ac:dyDescent="0.25">
      <c r="A27" s="2" t="s">
        <v>128</v>
      </c>
      <c r="B27" s="5">
        <v>4</v>
      </c>
      <c r="C27" s="12">
        <v>381.73</v>
      </c>
      <c r="E27" s="12">
        <f>41.21*4</f>
        <v>164.84</v>
      </c>
      <c r="G27" s="12">
        <v>163.04</v>
      </c>
      <c r="I27" s="12">
        <f>29.04*4</f>
        <v>116.16</v>
      </c>
    </row>
    <row r="28" spans="1:13" x14ac:dyDescent="0.25">
      <c r="A28" s="2" t="s">
        <v>31</v>
      </c>
      <c r="B28" s="5">
        <v>5</v>
      </c>
      <c r="C28" s="12">
        <v>462</v>
      </c>
      <c r="E28" s="12">
        <f>41.21*5</f>
        <v>206.05</v>
      </c>
      <c r="G28" s="12">
        <v>203.8</v>
      </c>
      <c r="I28" s="12">
        <v>145.19999999999999</v>
      </c>
    </row>
    <row r="29" spans="1:13" ht="15.75" thickBot="1" x14ac:dyDescent="0.3">
      <c r="A29" s="2" t="s">
        <v>32</v>
      </c>
      <c r="B29" s="5">
        <v>4</v>
      </c>
      <c r="C29" s="14">
        <v>379.5</v>
      </c>
      <c r="D29" s="15"/>
      <c r="E29" s="14">
        <f>41.21*4</f>
        <v>164.84</v>
      </c>
      <c r="F29" s="15"/>
      <c r="G29" s="14">
        <v>163.04</v>
      </c>
      <c r="H29" s="15"/>
      <c r="I29" s="14">
        <v>116.16</v>
      </c>
      <c r="J29" s="15"/>
      <c r="K29" s="14"/>
      <c r="L29" s="15"/>
    </row>
    <row r="30" spans="1:13" ht="16.5" thickTop="1" thickBot="1" x14ac:dyDescent="0.3">
      <c r="A30" s="25" t="s">
        <v>126</v>
      </c>
      <c r="B30" s="26"/>
      <c r="C30" s="16">
        <f t="shared" ref="C30:L30" si="1">SUM(C18:C29)</f>
        <v>4809.8</v>
      </c>
      <c r="D30" s="17">
        <f t="shared" si="1"/>
        <v>0</v>
      </c>
      <c r="E30" s="16">
        <f t="shared" si="1"/>
        <v>2101.7099999999996</v>
      </c>
      <c r="F30" s="17">
        <f t="shared" si="1"/>
        <v>0</v>
      </c>
      <c r="G30" s="16">
        <f t="shared" si="1"/>
        <v>2078.7599999999998</v>
      </c>
      <c r="H30" s="17">
        <f t="shared" si="1"/>
        <v>0</v>
      </c>
      <c r="I30" s="16">
        <f t="shared" si="1"/>
        <v>1481.0400000000002</v>
      </c>
      <c r="J30" s="17">
        <f t="shared" si="1"/>
        <v>0</v>
      </c>
      <c r="K30" s="16">
        <f t="shared" si="1"/>
        <v>0</v>
      </c>
      <c r="L30" s="17">
        <f t="shared" si="1"/>
        <v>0</v>
      </c>
      <c r="M30" s="22">
        <f>SUM(C30:L30)</f>
        <v>10471.310000000001</v>
      </c>
    </row>
    <row r="31" spans="1:13" x14ac:dyDescent="0.25">
      <c r="A31" s="2" t="s">
        <v>33</v>
      </c>
      <c r="B31" s="5">
        <v>5</v>
      </c>
      <c r="C31" s="12">
        <v>549.12</v>
      </c>
      <c r="E31" s="12">
        <f>41.21*5</f>
        <v>206.05</v>
      </c>
      <c r="G31" s="12">
        <f>40.76*5</f>
        <v>203.79999999999998</v>
      </c>
      <c r="I31" s="12">
        <v>145.19999999999999</v>
      </c>
      <c r="K31" s="12">
        <v>0</v>
      </c>
    </row>
    <row r="32" spans="1:13" x14ac:dyDescent="0.25">
      <c r="A32" s="2" t="s">
        <v>34</v>
      </c>
      <c r="B32" s="5">
        <v>4</v>
      </c>
      <c r="C32" s="12">
        <v>485.76</v>
      </c>
      <c r="E32" s="12">
        <f>41.21*4</f>
        <v>164.84</v>
      </c>
      <c r="G32" s="12">
        <v>163.04</v>
      </c>
      <c r="I32" s="12">
        <v>116.16</v>
      </c>
      <c r="K32" s="12">
        <v>0</v>
      </c>
    </row>
    <row r="33" spans="1:13" x14ac:dyDescent="0.25">
      <c r="A33" s="2" t="s">
        <v>35</v>
      </c>
      <c r="B33" s="5">
        <v>4</v>
      </c>
      <c r="C33" s="12">
        <v>485.76</v>
      </c>
      <c r="E33" s="12">
        <v>164.84</v>
      </c>
      <c r="G33" s="12">
        <v>163.04</v>
      </c>
      <c r="I33" s="12">
        <v>116.16</v>
      </c>
      <c r="K33" s="12">
        <v>0</v>
      </c>
    </row>
    <row r="34" spans="1:13" x14ac:dyDescent="0.25">
      <c r="A34" s="2" t="s">
        <v>36</v>
      </c>
      <c r="B34" s="5">
        <v>4</v>
      </c>
      <c r="C34" s="12">
        <v>485.76</v>
      </c>
      <c r="E34" s="12">
        <v>164.84</v>
      </c>
      <c r="G34" s="12">
        <v>163.04</v>
      </c>
      <c r="I34" s="12">
        <v>116.16</v>
      </c>
      <c r="K34" s="12">
        <v>0</v>
      </c>
    </row>
    <row r="35" spans="1:13" x14ac:dyDescent="0.25">
      <c r="A35" s="2" t="s">
        <v>38</v>
      </c>
      <c r="B35" s="5">
        <v>5</v>
      </c>
      <c r="C35" s="12">
        <v>607.20000000000005</v>
      </c>
      <c r="E35" s="12">
        <f>41.21*5</f>
        <v>206.05</v>
      </c>
      <c r="G35" s="12">
        <v>203.8</v>
      </c>
      <c r="I35" s="12">
        <v>145.19999999999999</v>
      </c>
      <c r="K35" s="12">
        <f>85.8*5</f>
        <v>429</v>
      </c>
    </row>
    <row r="36" spans="1:13" x14ac:dyDescent="0.25">
      <c r="A36" s="2" t="s">
        <v>39</v>
      </c>
      <c r="B36" s="5">
        <v>4</v>
      </c>
      <c r="C36" s="12">
        <v>485.76</v>
      </c>
      <c r="E36" s="12">
        <f>41.21*4</f>
        <v>164.84</v>
      </c>
      <c r="G36" s="12">
        <v>163.04</v>
      </c>
      <c r="I36" s="12">
        <v>116.16</v>
      </c>
      <c r="K36" s="12">
        <v>343.2</v>
      </c>
    </row>
    <row r="37" spans="1:13" x14ac:dyDescent="0.25">
      <c r="A37" s="2" t="s">
        <v>40</v>
      </c>
      <c r="B37" s="5">
        <v>4</v>
      </c>
      <c r="C37" s="12">
        <v>485.76</v>
      </c>
      <c r="E37" s="12">
        <v>172.18</v>
      </c>
      <c r="G37" s="12">
        <v>169.96</v>
      </c>
      <c r="I37" s="12">
        <v>122.76</v>
      </c>
      <c r="K37" s="12">
        <f>85.8*4</f>
        <v>343.2</v>
      </c>
    </row>
    <row r="38" spans="1:13" x14ac:dyDescent="0.25">
      <c r="A38" s="2" t="s">
        <v>42</v>
      </c>
      <c r="B38" s="5">
        <v>5</v>
      </c>
      <c r="C38" s="12">
        <v>607.20000000000005</v>
      </c>
      <c r="E38" s="12">
        <f>44.88*5</f>
        <v>224.4</v>
      </c>
      <c r="G38" s="12">
        <v>221.1</v>
      </c>
      <c r="I38" s="12">
        <v>161.69999999999999</v>
      </c>
      <c r="K38" s="12">
        <f>85.8*5</f>
        <v>429</v>
      </c>
    </row>
    <row r="39" spans="1:13" x14ac:dyDescent="0.25">
      <c r="A39" s="2" t="s">
        <v>41</v>
      </c>
      <c r="B39" s="5">
        <v>4</v>
      </c>
      <c r="C39" s="12">
        <v>485.76</v>
      </c>
      <c r="E39" s="12">
        <f>44.88*4</f>
        <v>179.52</v>
      </c>
      <c r="G39" s="12">
        <v>176.88</v>
      </c>
      <c r="I39" s="12">
        <v>129.36000000000001</v>
      </c>
      <c r="K39" s="12">
        <v>343.2</v>
      </c>
    </row>
    <row r="40" spans="1:13" x14ac:dyDescent="0.25">
      <c r="A40" s="2" t="s">
        <v>43</v>
      </c>
      <c r="B40" s="5">
        <v>5</v>
      </c>
      <c r="C40" s="12">
        <v>607.20000000000005</v>
      </c>
      <c r="E40" s="12">
        <f>44.88*5</f>
        <v>224.4</v>
      </c>
      <c r="G40" s="12">
        <v>221.1</v>
      </c>
      <c r="I40" s="12">
        <f>32.34*5</f>
        <v>161.70000000000002</v>
      </c>
      <c r="K40" s="12">
        <f>85.8*5</f>
        <v>429</v>
      </c>
    </row>
    <row r="41" spans="1:13" x14ac:dyDescent="0.25">
      <c r="A41" s="2" t="s">
        <v>44</v>
      </c>
      <c r="B41" s="5">
        <v>4</v>
      </c>
      <c r="C41" s="12">
        <v>485.76</v>
      </c>
      <c r="E41" s="12">
        <f>44.88*4</f>
        <v>179.52</v>
      </c>
      <c r="G41" s="12">
        <v>176.88</v>
      </c>
      <c r="I41" s="12">
        <v>129.36000000000001</v>
      </c>
      <c r="K41" s="10">
        <v>343.2</v>
      </c>
    </row>
    <row r="42" spans="1:13" ht="15.75" thickBot="1" x14ac:dyDescent="0.3">
      <c r="A42" s="2" t="s">
        <v>45</v>
      </c>
      <c r="B42" s="5">
        <v>4</v>
      </c>
      <c r="C42" s="14">
        <v>485.76</v>
      </c>
      <c r="D42" s="15"/>
      <c r="E42" s="23">
        <f>44.88*4</f>
        <v>179.52</v>
      </c>
      <c r="F42" s="15"/>
      <c r="G42" s="14">
        <v>176.88</v>
      </c>
      <c r="H42" s="15"/>
      <c r="I42" s="14">
        <v>129.36000000000001</v>
      </c>
      <c r="J42" s="15"/>
      <c r="K42" s="14">
        <f>85.8*4</f>
        <v>343.2</v>
      </c>
      <c r="L42" s="15"/>
    </row>
    <row r="43" spans="1:13" ht="16.5" thickTop="1" thickBot="1" x14ac:dyDescent="0.3">
      <c r="A43" s="25" t="s">
        <v>125</v>
      </c>
      <c r="B43" s="26"/>
      <c r="C43" s="16">
        <f t="shared" ref="C43:L43" si="2">SUM(C31:C42)</f>
        <v>6256.8000000000011</v>
      </c>
      <c r="D43" s="17">
        <f t="shared" si="2"/>
        <v>0</v>
      </c>
      <c r="E43" s="16">
        <f t="shared" si="2"/>
        <v>2231.0000000000005</v>
      </c>
      <c r="F43" s="17">
        <f t="shared" si="2"/>
        <v>0</v>
      </c>
      <c r="G43" s="16">
        <f t="shared" si="2"/>
        <v>2202.56</v>
      </c>
      <c r="H43" s="17">
        <f t="shared" si="2"/>
        <v>0</v>
      </c>
      <c r="I43" s="16">
        <f t="shared" si="2"/>
        <v>1589.2799999999997</v>
      </c>
      <c r="J43" s="17">
        <f t="shared" si="2"/>
        <v>0</v>
      </c>
      <c r="K43" s="16">
        <f t="shared" si="2"/>
        <v>3003</v>
      </c>
      <c r="L43" s="17">
        <f t="shared" si="2"/>
        <v>0</v>
      </c>
      <c r="M43" s="22">
        <f>SUM(C43:L43)</f>
        <v>15282.64</v>
      </c>
    </row>
    <row r="44" spans="1:13" x14ac:dyDescent="0.25">
      <c r="A44" s="2" t="s">
        <v>46</v>
      </c>
      <c r="B44" s="5">
        <v>5</v>
      </c>
      <c r="C44" s="12">
        <v>607.20000000000005</v>
      </c>
      <c r="E44" s="12">
        <f>44.88*5</f>
        <v>224.4</v>
      </c>
      <c r="G44" s="12">
        <f>44.22*5</f>
        <v>221.1</v>
      </c>
      <c r="I44" s="12">
        <v>161.69999999999999</v>
      </c>
      <c r="K44" s="12">
        <v>429</v>
      </c>
    </row>
    <row r="45" spans="1:13" x14ac:dyDescent="0.25">
      <c r="A45" s="2" t="s">
        <v>47</v>
      </c>
      <c r="B45" s="5">
        <v>4</v>
      </c>
      <c r="C45" s="12">
        <v>485.76</v>
      </c>
      <c r="E45" s="12">
        <f>44.88*4</f>
        <v>179.52</v>
      </c>
      <c r="G45" s="12">
        <v>176.88</v>
      </c>
      <c r="I45" s="12">
        <v>129.36000000000001</v>
      </c>
      <c r="K45" s="12">
        <v>343.2</v>
      </c>
    </row>
    <row r="46" spans="1:13" x14ac:dyDescent="0.25">
      <c r="A46" s="2" t="s">
        <v>48</v>
      </c>
      <c r="B46" s="5">
        <v>4</v>
      </c>
      <c r="C46" s="12">
        <v>591.36</v>
      </c>
      <c r="E46" s="12">
        <f>52.8*4</f>
        <v>211.2</v>
      </c>
      <c r="G46" s="12">
        <v>201.48</v>
      </c>
      <c r="I46" s="12">
        <v>142.24</v>
      </c>
      <c r="K46" s="12">
        <f>105.6*4</f>
        <v>422.4</v>
      </c>
    </row>
    <row r="47" spans="1:13" x14ac:dyDescent="0.25">
      <c r="A47" s="2" t="s">
        <v>49</v>
      </c>
      <c r="B47" s="5">
        <v>5</v>
      </c>
      <c r="C47" s="12">
        <v>739.2</v>
      </c>
      <c r="E47" s="12">
        <v>264</v>
      </c>
      <c r="G47" s="12">
        <v>251.85</v>
      </c>
      <c r="I47" s="12">
        <v>177.8</v>
      </c>
      <c r="K47" s="12">
        <v>528</v>
      </c>
    </row>
    <row r="48" spans="1:13" x14ac:dyDescent="0.25">
      <c r="A48" s="2" t="s">
        <v>50</v>
      </c>
      <c r="B48" s="5">
        <v>4</v>
      </c>
      <c r="C48" s="12">
        <v>623.04</v>
      </c>
      <c r="E48" s="12">
        <f>52.8*4</f>
        <v>211.2</v>
      </c>
      <c r="G48" s="12">
        <v>201.48</v>
      </c>
      <c r="I48" s="12">
        <v>142.24</v>
      </c>
      <c r="K48" s="12">
        <v>422.4</v>
      </c>
    </row>
    <row r="49" spans="1:13" x14ac:dyDescent="0.25">
      <c r="A49" s="2" t="s">
        <v>51</v>
      </c>
      <c r="B49" s="5">
        <v>4</v>
      </c>
      <c r="C49" s="12">
        <v>633.6</v>
      </c>
      <c r="E49" s="12">
        <f>52.8*4</f>
        <v>211.2</v>
      </c>
      <c r="G49" s="12">
        <v>201.48</v>
      </c>
      <c r="I49" s="12">
        <v>142.24</v>
      </c>
      <c r="K49" s="12">
        <f>105.6*4</f>
        <v>422.4</v>
      </c>
    </row>
    <row r="50" spans="1:13" x14ac:dyDescent="0.25">
      <c r="A50" s="2" t="s">
        <v>52</v>
      </c>
      <c r="B50" s="5">
        <v>5</v>
      </c>
      <c r="C50" s="12">
        <v>792</v>
      </c>
      <c r="E50" s="12">
        <v>264</v>
      </c>
      <c r="G50" s="12">
        <v>251.85</v>
      </c>
      <c r="I50" s="12">
        <f>35.56*5</f>
        <v>177.8</v>
      </c>
      <c r="K50" s="12">
        <f>105.6*5</f>
        <v>528</v>
      </c>
    </row>
    <row r="51" spans="1:13" x14ac:dyDescent="0.25">
      <c r="A51" s="2" t="s">
        <v>53</v>
      </c>
      <c r="B51" s="5">
        <v>4</v>
      </c>
      <c r="C51" s="12">
        <v>633.6</v>
      </c>
      <c r="E51" s="12">
        <f>52.8*4</f>
        <v>211.2</v>
      </c>
      <c r="G51" s="12">
        <v>201.48</v>
      </c>
      <c r="I51" s="12">
        <f>35.56*4</f>
        <v>142.24</v>
      </c>
      <c r="K51" s="12">
        <f>105.6*3+129.36</f>
        <v>446.15999999999997</v>
      </c>
    </row>
    <row r="52" spans="1:13" x14ac:dyDescent="0.25">
      <c r="A52" s="2" t="s">
        <v>54</v>
      </c>
      <c r="B52" s="5">
        <v>5</v>
      </c>
      <c r="C52" s="12">
        <v>792</v>
      </c>
      <c r="E52" s="12">
        <v>264</v>
      </c>
      <c r="G52" s="12">
        <v>251.85</v>
      </c>
      <c r="I52" s="12">
        <v>177.8</v>
      </c>
      <c r="K52" s="12">
        <v>646.79999999999995</v>
      </c>
    </row>
    <row r="53" spans="1:13" x14ac:dyDescent="0.25">
      <c r="A53" s="2" t="s">
        <v>55</v>
      </c>
      <c r="B53" s="5">
        <v>4</v>
      </c>
      <c r="C53" s="12">
        <v>633.6</v>
      </c>
      <c r="E53" s="12">
        <v>211.2</v>
      </c>
      <c r="G53" s="12">
        <v>201.48</v>
      </c>
      <c r="I53" s="12">
        <v>142.24</v>
      </c>
      <c r="K53" s="12">
        <v>517.44000000000005</v>
      </c>
    </row>
    <row r="54" spans="1:13" x14ac:dyDescent="0.25">
      <c r="A54" s="2" t="s">
        <v>56</v>
      </c>
      <c r="B54" s="5">
        <v>4</v>
      </c>
      <c r="C54" s="12">
        <v>633.6</v>
      </c>
      <c r="E54" s="12">
        <v>211.2</v>
      </c>
      <c r="G54" s="12">
        <v>201.48</v>
      </c>
      <c r="I54" s="12">
        <f>35.56*4</f>
        <v>142.24</v>
      </c>
      <c r="K54" s="12">
        <v>517.44000000000005</v>
      </c>
    </row>
    <row r="55" spans="1:13" ht="15.75" thickBot="1" x14ac:dyDescent="0.3">
      <c r="A55" s="2" t="s">
        <v>57</v>
      </c>
      <c r="B55" s="5">
        <v>5</v>
      </c>
      <c r="C55" s="14">
        <v>792</v>
      </c>
      <c r="D55" s="15"/>
      <c r="E55" s="14">
        <f>52.8*5</f>
        <v>264</v>
      </c>
      <c r="F55" s="15"/>
      <c r="G55" s="14">
        <v>251.85</v>
      </c>
      <c r="H55" s="15"/>
      <c r="I55" s="14">
        <f>35.56*5</f>
        <v>177.8</v>
      </c>
      <c r="J55" s="15"/>
      <c r="K55" s="14">
        <f>129.36*5</f>
        <v>646.80000000000007</v>
      </c>
      <c r="L55" s="15"/>
    </row>
    <row r="56" spans="1:13" ht="16.5" thickTop="1" thickBot="1" x14ac:dyDescent="0.3">
      <c r="A56" s="25" t="s">
        <v>124</v>
      </c>
      <c r="B56" s="26"/>
      <c r="C56" s="16">
        <f t="shared" ref="C56:L56" si="3">SUM(C44:C55)</f>
        <v>7956.9600000000009</v>
      </c>
      <c r="D56" s="17">
        <f t="shared" si="3"/>
        <v>0</v>
      </c>
      <c r="E56" s="16">
        <f t="shared" si="3"/>
        <v>2727.12</v>
      </c>
      <c r="F56" s="17">
        <f t="shared" si="3"/>
        <v>0</v>
      </c>
      <c r="G56" s="16">
        <f t="shared" si="3"/>
        <v>2614.2599999999998</v>
      </c>
      <c r="H56" s="17">
        <f t="shared" si="3"/>
        <v>0</v>
      </c>
      <c r="I56" s="16">
        <f t="shared" si="3"/>
        <v>1855.7</v>
      </c>
      <c r="J56" s="17">
        <f t="shared" si="3"/>
        <v>0</v>
      </c>
      <c r="K56" s="16">
        <f t="shared" si="3"/>
        <v>5870.04</v>
      </c>
      <c r="L56" s="17">
        <f t="shared" si="3"/>
        <v>0</v>
      </c>
      <c r="M56" s="22">
        <f>SUM(C56:L56)</f>
        <v>21024.080000000002</v>
      </c>
    </row>
    <row r="57" spans="1:13" x14ac:dyDescent="0.25">
      <c r="A57" s="2" t="s">
        <v>58</v>
      </c>
      <c r="B57" s="5">
        <v>4</v>
      </c>
      <c r="C57" s="12">
        <v>633.6</v>
      </c>
      <c r="E57" s="12">
        <v>211.2</v>
      </c>
      <c r="G57" s="12">
        <v>201.48</v>
      </c>
      <c r="I57" s="12">
        <v>142.24</v>
      </c>
      <c r="K57" s="12">
        <f>129.36*4</f>
        <v>517.44000000000005</v>
      </c>
    </row>
    <row r="58" spans="1:13" x14ac:dyDescent="0.25">
      <c r="A58" s="2" t="s">
        <v>59</v>
      </c>
      <c r="B58" s="5">
        <v>4</v>
      </c>
      <c r="C58" s="12">
        <v>633.6</v>
      </c>
      <c r="E58" s="12">
        <v>211.2</v>
      </c>
      <c r="G58" s="12">
        <v>201.48</v>
      </c>
      <c r="I58" s="12">
        <v>142.24</v>
      </c>
      <c r="K58" s="12">
        <v>517.44000000000005</v>
      </c>
    </row>
    <row r="59" spans="1:13" x14ac:dyDescent="0.25">
      <c r="A59" s="2" t="s">
        <v>60</v>
      </c>
      <c r="B59" s="5">
        <v>5</v>
      </c>
      <c r="C59" s="12">
        <v>792</v>
      </c>
      <c r="E59" s="12">
        <v>264</v>
      </c>
      <c r="G59" s="12">
        <v>251.85</v>
      </c>
      <c r="I59" s="12">
        <v>177.8</v>
      </c>
      <c r="K59" s="12">
        <v>646.79999999999995</v>
      </c>
    </row>
    <row r="60" spans="1:13" x14ac:dyDescent="0.25">
      <c r="A60" s="2" t="s">
        <v>61</v>
      </c>
      <c r="B60" s="5">
        <v>4</v>
      </c>
      <c r="C60" s="12">
        <f>633.6</f>
        <v>633.6</v>
      </c>
      <c r="E60" s="12">
        <v>211.2</v>
      </c>
      <c r="G60" s="12">
        <v>201.48</v>
      </c>
      <c r="I60" s="12">
        <v>142.24</v>
      </c>
      <c r="K60" s="12">
        <v>517.44000000000005</v>
      </c>
    </row>
    <row r="61" spans="1:13" x14ac:dyDescent="0.25">
      <c r="A61" s="2" t="s">
        <v>62</v>
      </c>
      <c r="B61" s="5">
        <v>4</v>
      </c>
      <c r="C61" s="12">
        <v>633.6</v>
      </c>
      <c r="E61" s="12">
        <v>211.2</v>
      </c>
      <c r="G61" s="12">
        <v>201.48</v>
      </c>
      <c r="I61" s="12">
        <v>142.24</v>
      </c>
      <c r="K61" s="12">
        <f>129.36*4</f>
        <v>517.44000000000005</v>
      </c>
    </row>
    <row r="62" spans="1:13" x14ac:dyDescent="0.25">
      <c r="A62" s="2" t="s">
        <v>63</v>
      </c>
      <c r="B62" s="5">
        <v>5</v>
      </c>
      <c r="C62" s="12">
        <v>792</v>
      </c>
      <c r="E62" s="12">
        <v>264</v>
      </c>
      <c r="G62" s="12">
        <v>251.85</v>
      </c>
      <c r="I62" s="12">
        <v>177.8</v>
      </c>
      <c r="K62" s="12">
        <v>696.3</v>
      </c>
    </row>
    <row r="63" spans="1:13" x14ac:dyDescent="0.25">
      <c r="A63" s="2" t="s">
        <v>64</v>
      </c>
      <c r="B63" s="5">
        <v>4</v>
      </c>
      <c r="C63" s="12">
        <v>633.6</v>
      </c>
      <c r="E63" s="12">
        <v>211.2</v>
      </c>
      <c r="G63" s="12">
        <v>201.48</v>
      </c>
      <c r="I63" s="12">
        <v>142.24</v>
      </c>
      <c r="K63" s="12">
        <v>583.44000000000005</v>
      </c>
    </row>
    <row r="64" spans="1:13" x14ac:dyDescent="0.25">
      <c r="A64" s="2" t="s">
        <v>65</v>
      </c>
      <c r="B64" s="5">
        <v>4</v>
      </c>
      <c r="C64" s="12">
        <v>633.6</v>
      </c>
      <c r="E64" s="12">
        <f>52.8*4</f>
        <v>211.2</v>
      </c>
      <c r="G64" s="12">
        <v>201.48</v>
      </c>
      <c r="I64" s="12">
        <f>35.56*4</f>
        <v>142.24</v>
      </c>
      <c r="K64" s="12">
        <v>583.44000000000005</v>
      </c>
    </row>
    <row r="65" spans="1:13" x14ac:dyDescent="0.25">
      <c r="A65" s="2" t="s">
        <v>66</v>
      </c>
      <c r="B65" s="5">
        <v>5</v>
      </c>
      <c r="C65" s="12">
        <v>792</v>
      </c>
      <c r="E65" s="12">
        <v>264</v>
      </c>
      <c r="G65" s="12">
        <v>251.85</v>
      </c>
      <c r="I65" s="12">
        <v>177.8</v>
      </c>
      <c r="K65" s="12">
        <v>729.3</v>
      </c>
    </row>
    <row r="66" spans="1:13" x14ac:dyDescent="0.25">
      <c r="A66" s="2" t="s">
        <v>67</v>
      </c>
      <c r="B66" s="5">
        <v>4</v>
      </c>
      <c r="C66" s="12">
        <v>633.6</v>
      </c>
      <c r="E66" s="12">
        <f>52.8*4</f>
        <v>211.2</v>
      </c>
      <c r="G66" s="12">
        <v>201.48</v>
      </c>
      <c r="I66" s="12">
        <f>35.56*4</f>
        <v>142.24</v>
      </c>
      <c r="K66" s="12">
        <v>583.44000000000005</v>
      </c>
    </row>
    <row r="67" spans="1:13" x14ac:dyDescent="0.25">
      <c r="A67" s="2" t="s">
        <v>68</v>
      </c>
      <c r="B67" s="5">
        <v>4</v>
      </c>
      <c r="C67" s="12">
        <f>633.6</f>
        <v>633.6</v>
      </c>
      <c r="E67" s="12">
        <f>52.8*4</f>
        <v>211.2</v>
      </c>
      <c r="G67" s="12">
        <v>201.49</v>
      </c>
      <c r="I67" s="12">
        <v>142.24</v>
      </c>
      <c r="K67" s="12">
        <f>145.86*4</f>
        <v>583.44000000000005</v>
      </c>
    </row>
    <row r="68" spans="1:13" ht="15.75" thickBot="1" x14ac:dyDescent="0.3">
      <c r="A68" s="2" t="s">
        <v>69</v>
      </c>
      <c r="B68" s="5">
        <v>5</v>
      </c>
      <c r="C68" s="14">
        <v>792</v>
      </c>
      <c r="D68" s="15"/>
      <c r="E68" s="14">
        <v>264</v>
      </c>
      <c r="F68" s="15"/>
      <c r="G68" s="14">
        <v>251.85</v>
      </c>
      <c r="H68" s="15"/>
      <c r="I68" s="14">
        <v>177.8</v>
      </c>
      <c r="J68" s="15"/>
      <c r="K68" s="14">
        <f>145.86*5</f>
        <v>729.30000000000007</v>
      </c>
      <c r="L68" s="15"/>
    </row>
    <row r="69" spans="1:13" ht="16.5" thickTop="1" thickBot="1" x14ac:dyDescent="0.3">
      <c r="A69" s="25" t="s">
        <v>123</v>
      </c>
      <c r="B69" s="26"/>
      <c r="C69" s="16">
        <f t="shared" ref="C69:L69" si="4">SUM(C57:C68)</f>
        <v>8236.8000000000011</v>
      </c>
      <c r="D69" s="17">
        <f t="shared" si="4"/>
        <v>0</v>
      </c>
      <c r="E69" s="16">
        <f t="shared" si="4"/>
        <v>2745.5999999999995</v>
      </c>
      <c r="F69" s="17">
        <f t="shared" si="4"/>
        <v>0</v>
      </c>
      <c r="G69" s="16">
        <f t="shared" si="4"/>
        <v>2619.2499999999995</v>
      </c>
      <c r="H69" s="17">
        <f t="shared" si="4"/>
        <v>0</v>
      </c>
      <c r="I69" s="16">
        <f t="shared" si="4"/>
        <v>1849.12</v>
      </c>
      <c r="J69" s="17">
        <f t="shared" si="4"/>
        <v>0</v>
      </c>
      <c r="K69" s="16">
        <f t="shared" si="4"/>
        <v>7205.22</v>
      </c>
      <c r="L69" s="17">
        <f t="shared" si="4"/>
        <v>0</v>
      </c>
      <c r="M69" s="22">
        <f>SUM(C69:L69)</f>
        <v>22655.99</v>
      </c>
    </row>
    <row r="70" spans="1:13" x14ac:dyDescent="0.25">
      <c r="A70" s="2" t="s">
        <v>70</v>
      </c>
      <c r="B70" s="5">
        <v>4</v>
      </c>
      <c r="C70" s="12">
        <v>633.6</v>
      </c>
      <c r="E70" s="12">
        <v>211.2</v>
      </c>
      <c r="G70" s="12">
        <v>201.48</v>
      </c>
      <c r="I70" s="12">
        <v>142.24</v>
      </c>
      <c r="K70" s="12">
        <v>755.74</v>
      </c>
    </row>
    <row r="71" spans="1:13" x14ac:dyDescent="0.25">
      <c r="A71" s="2" t="s">
        <v>71</v>
      </c>
      <c r="B71" s="5">
        <v>4</v>
      </c>
      <c r="C71" s="12">
        <v>633.6</v>
      </c>
      <c r="E71" s="12">
        <v>211.2</v>
      </c>
      <c r="G71" s="12">
        <v>201.48</v>
      </c>
      <c r="I71" s="12">
        <v>142.24</v>
      </c>
      <c r="K71" s="12">
        <v>583.44000000000005</v>
      </c>
    </row>
    <row r="72" spans="1:13" x14ac:dyDescent="0.25">
      <c r="A72" s="2" t="s">
        <v>72</v>
      </c>
      <c r="B72" s="5">
        <v>5</v>
      </c>
      <c r="C72" s="12">
        <v>792</v>
      </c>
      <c r="E72" s="12">
        <v>264</v>
      </c>
      <c r="G72" s="12">
        <v>251.85</v>
      </c>
      <c r="I72" s="12">
        <f>35.56*5</f>
        <v>177.8</v>
      </c>
      <c r="K72" s="12">
        <v>729.3</v>
      </c>
    </row>
    <row r="73" spans="1:13" x14ac:dyDescent="0.25">
      <c r="A73" s="2" t="s">
        <v>73</v>
      </c>
      <c r="B73" s="5">
        <v>4</v>
      </c>
      <c r="C73" s="12">
        <v>613.79999999999995</v>
      </c>
      <c r="E73" s="12">
        <v>211.2</v>
      </c>
      <c r="G73" s="12">
        <v>201.48</v>
      </c>
      <c r="I73" s="12">
        <v>142.24</v>
      </c>
      <c r="K73" s="12">
        <f>145.86*4</f>
        <v>583.44000000000005</v>
      </c>
    </row>
    <row r="74" spans="1:13" x14ac:dyDescent="0.25">
      <c r="A74" s="2" t="s">
        <v>74</v>
      </c>
      <c r="B74" s="5">
        <v>4</v>
      </c>
      <c r="C74" s="12">
        <v>633.6</v>
      </c>
      <c r="E74" s="12">
        <v>211.2</v>
      </c>
      <c r="G74" s="12">
        <v>201.48</v>
      </c>
      <c r="I74" s="12">
        <v>142.24</v>
      </c>
      <c r="K74" s="12">
        <f>145.86*4</f>
        <v>583.44000000000005</v>
      </c>
    </row>
    <row r="75" spans="1:13" x14ac:dyDescent="0.25">
      <c r="A75" s="2" t="s">
        <v>75</v>
      </c>
      <c r="B75" s="5">
        <v>5</v>
      </c>
      <c r="C75" s="12">
        <f>792</f>
        <v>792</v>
      </c>
      <c r="E75" s="12">
        <v>264</v>
      </c>
      <c r="G75" s="12">
        <v>251.85</v>
      </c>
      <c r="I75" s="12">
        <v>177.8</v>
      </c>
      <c r="K75" s="12">
        <f>145.86*5</f>
        <v>729.30000000000007</v>
      </c>
    </row>
    <row r="76" spans="1:13" x14ac:dyDescent="0.25">
      <c r="A76" s="2" t="s">
        <v>76</v>
      </c>
      <c r="B76" s="5">
        <v>4</v>
      </c>
      <c r="C76" s="12">
        <v>617.76</v>
      </c>
      <c r="E76" s="12">
        <f>52.8*4</f>
        <v>211.2</v>
      </c>
      <c r="G76" s="12">
        <v>201.48</v>
      </c>
      <c r="I76" s="12">
        <v>142.24</v>
      </c>
      <c r="K76" s="12">
        <f>145.86*4</f>
        <v>583.44000000000005</v>
      </c>
    </row>
    <row r="77" spans="1:13" x14ac:dyDescent="0.25">
      <c r="A77" s="2" t="s">
        <v>77</v>
      </c>
      <c r="B77" s="5">
        <v>5</v>
      </c>
      <c r="C77" s="12">
        <f>792</f>
        <v>792</v>
      </c>
      <c r="E77" s="12">
        <f>52.8*5</f>
        <v>264</v>
      </c>
      <c r="G77" s="12">
        <f>251.85</f>
        <v>251.85</v>
      </c>
      <c r="I77" s="12">
        <f>35.56*5</f>
        <v>177.8</v>
      </c>
      <c r="K77" s="12">
        <f>145.86*5</f>
        <v>729.30000000000007</v>
      </c>
    </row>
    <row r="78" spans="1:13" x14ac:dyDescent="0.25">
      <c r="A78" s="2" t="s">
        <v>78</v>
      </c>
      <c r="B78" s="5">
        <v>4</v>
      </c>
      <c r="C78" s="12">
        <v>633.6</v>
      </c>
      <c r="E78" s="12">
        <f>52.8*4</f>
        <v>211.2</v>
      </c>
      <c r="G78" s="12">
        <v>201.45</v>
      </c>
      <c r="I78" s="12">
        <f>35.56*4</f>
        <v>142.24</v>
      </c>
      <c r="K78" s="12">
        <f>145.86*4</f>
        <v>583.44000000000005</v>
      </c>
    </row>
    <row r="79" spans="1:13" x14ac:dyDescent="0.25">
      <c r="A79" s="2" t="s">
        <v>79</v>
      </c>
      <c r="B79" s="5">
        <v>4</v>
      </c>
      <c r="C79" s="12">
        <v>633.6</v>
      </c>
      <c r="E79" s="12">
        <f>52.8*4</f>
        <v>211.2</v>
      </c>
      <c r="G79" s="12">
        <f>50.37*4</f>
        <v>201.48</v>
      </c>
      <c r="I79" s="12">
        <f>35.56*4</f>
        <v>142.24</v>
      </c>
      <c r="K79" s="12">
        <f>145.86*4</f>
        <v>583.44000000000005</v>
      </c>
    </row>
    <row r="80" spans="1:13" x14ac:dyDescent="0.25">
      <c r="A80" s="2" t="s">
        <v>80</v>
      </c>
      <c r="B80" s="5">
        <v>5</v>
      </c>
      <c r="C80" s="12">
        <v>792</v>
      </c>
      <c r="E80" s="12">
        <f>52.8*5</f>
        <v>264</v>
      </c>
      <c r="G80" s="12">
        <f>251.85</f>
        <v>251.85</v>
      </c>
      <c r="I80" s="12">
        <f>35.56*5</f>
        <v>177.8</v>
      </c>
      <c r="K80" s="12">
        <f>145.86*5</f>
        <v>729.30000000000007</v>
      </c>
    </row>
    <row r="81" spans="1:13" ht="15.75" thickBot="1" x14ac:dyDescent="0.3">
      <c r="A81" s="2" t="s">
        <v>81</v>
      </c>
      <c r="B81" s="5">
        <v>4</v>
      </c>
      <c r="C81" s="14">
        <v>633.6</v>
      </c>
      <c r="D81" s="15"/>
      <c r="E81" s="14">
        <f>52.8*4</f>
        <v>211.2</v>
      </c>
      <c r="F81" s="15"/>
      <c r="G81" s="14">
        <f>50.37*4</f>
        <v>201.48</v>
      </c>
      <c r="H81" s="15"/>
      <c r="I81" s="14">
        <f>35.56*4</f>
        <v>142.24</v>
      </c>
      <c r="J81" s="15"/>
      <c r="K81" s="23">
        <f>145.86*4</f>
        <v>583.44000000000005</v>
      </c>
      <c r="L81" s="15"/>
    </row>
    <row r="82" spans="1:13" ht="16.5" thickTop="1" thickBot="1" x14ac:dyDescent="0.3">
      <c r="A82" s="25" t="s">
        <v>82</v>
      </c>
      <c r="B82" s="26"/>
      <c r="C82" s="16">
        <f t="shared" ref="C82:L82" si="5">SUM(C70:C81)</f>
        <v>8201.1600000000017</v>
      </c>
      <c r="D82" s="17">
        <f t="shared" si="5"/>
        <v>0</v>
      </c>
      <c r="E82" s="16">
        <f t="shared" si="5"/>
        <v>2745.5999999999995</v>
      </c>
      <c r="F82" s="17">
        <f t="shared" si="5"/>
        <v>0</v>
      </c>
      <c r="G82" s="16">
        <f t="shared" si="5"/>
        <v>2619.2099999999996</v>
      </c>
      <c r="H82" s="17">
        <f t="shared" si="5"/>
        <v>0</v>
      </c>
      <c r="I82" s="16">
        <f t="shared" si="5"/>
        <v>1849.12</v>
      </c>
      <c r="J82" s="17">
        <f t="shared" si="5"/>
        <v>0</v>
      </c>
      <c r="K82" s="16">
        <f t="shared" si="5"/>
        <v>7757.02</v>
      </c>
      <c r="L82" s="17">
        <f t="shared" si="5"/>
        <v>0</v>
      </c>
      <c r="M82" s="22">
        <f>SUM(C82:L82)</f>
        <v>23172.11</v>
      </c>
    </row>
    <row r="83" spans="1:13" x14ac:dyDescent="0.25">
      <c r="A83" s="2" t="s">
        <v>83</v>
      </c>
      <c r="B83" s="5">
        <v>4</v>
      </c>
      <c r="C83" s="10">
        <f>570.24</f>
        <v>570.24</v>
      </c>
      <c r="D83" s="11"/>
      <c r="E83" s="10">
        <v>221.76</v>
      </c>
      <c r="F83" s="11"/>
      <c r="G83" s="10">
        <v>209.96</v>
      </c>
      <c r="H83" s="11"/>
      <c r="I83" s="10">
        <v>149.34</v>
      </c>
      <c r="J83" s="11"/>
      <c r="K83" s="10">
        <f>145.86*3+160.25</f>
        <v>597.83000000000004</v>
      </c>
      <c r="L83" s="11"/>
    </row>
    <row r="84" spans="1:13" x14ac:dyDescent="0.25">
      <c r="A84" s="2" t="s">
        <v>84</v>
      </c>
      <c r="B84" s="5">
        <v>4</v>
      </c>
      <c r="C84" s="12">
        <v>0</v>
      </c>
      <c r="E84" s="12">
        <f>253.44</f>
        <v>253.44</v>
      </c>
      <c r="G84" s="12">
        <v>235.4</v>
      </c>
      <c r="I84" s="12">
        <v>170.64</v>
      </c>
      <c r="K84" s="12">
        <f>160.25*4</f>
        <v>641</v>
      </c>
    </row>
    <row r="85" spans="1:13" x14ac:dyDescent="0.25">
      <c r="A85" s="2" t="s">
        <v>85</v>
      </c>
      <c r="B85" s="5">
        <v>5</v>
      </c>
      <c r="C85" s="12">
        <f>506.88</f>
        <v>506.88</v>
      </c>
      <c r="E85" s="12">
        <v>316.8</v>
      </c>
      <c r="G85" s="12">
        <v>294.25</v>
      </c>
      <c r="I85" s="12">
        <v>213.3</v>
      </c>
      <c r="K85" s="12">
        <f>160.25*5</f>
        <v>801.25</v>
      </c>
    </row>
    <row r="86" spans="1:13" x14ac:dyDescent="0.25">
      <c r="A86" s="2" t="s">
        <v>86</v>
      </c>
      <c r="B86" s="5">
        <v>4</v>
      </c>
      <c r="C86" s="12">
        <v>633.6</v>
      </c>
      <c r="E86" s="12">
        <v>253.44</v>
      </c>
      <c r="G86" s="12">
        <v>235.4</v>
      </c>
      <c r="I86" s="12">
        <v>170.64</v>
      </c>
      <c r="K86" s="12">
        <v>641</v>
      </c>
    </row>
    <row r="87" spans="1:13" x14ac:dyDescent="0.25">
      <c r="A87" s="2" t="s">
        <v>87</v>
      </c>
      <c r="B87" s="5">
        <v>5</v>
      </c>
      <c r="C87" s="12">
        <f>792</f>
        <v>792</v>
      </c>
      <c r="E87" s="12">
        <v>316.8</v>
      </c>
      <c r="G87" s="12">
        <v>294.25</v>
      </c>
      <c r="I87" s="12">
        <v>213.3</v>
      </c>
      <c r="K87" s="12">
        <f>160.25*5</f>
        <v>801.25</v>
      </c>
    </row>
    <row r="88" spans="1:13" x14ac:dyDescent="0.25">
      <c r="A88" s="2" t="s">
        <v>88</v>
      </c>
      <c r="B88" s="5">
        <v>4</v>
      </c>
      <c r="C88" s="12">
        <v>633.6</v>
      </c>
      <c r="E88" s="12">
        <v>253.44</v>
      </c>
      <c r="G88" s="12">
        <v>235.4</v>
      </c>
      <c r="I88" s="12">
        <v>170.64</v>
      </c>
      <c r="K88" s="12">
        <v>641</v>
      </c>
    </row>
    <row r="89" spans="1:13" x14ac:dyDescent="0.25">
      <c r="A89" s="2" t="s">
        <v>89</v>
      </c>
      <c r="B89" s="5">
        <v>4</v>
      </c>
      <c r="C89" s="12">
        <v>633.6</v>
      </c>
      <c r="E89" s="12">
        <v>253.44</v>
      </c>
      <c r="G89" s="12">
        <v>235.4</v>
      </c>
      <c r="I89" s="12">
        <v>170.64</v>
      </c>
      <c r="K89" s="12">
        <v>659.03</v>
      </c>
    </row>
    <row r="90" spans="1:13" x14ac:dyDescent="0.25">
      <c r="A90" s="2" t="s">
        <v>90</v>
      </c>
      <c r="B90" s="5">
        <v>5</v>
      </c>
      <c r="C90" s="12">
        <f>241.56</f>
        <v>241.56</v>
      </c>
      <c r="E90" s="12">
        <f>63.36*5</f>
        <v>316.8</v>
      </c>
      <c r="G90" s="12">
        <f>58.85*5</f>
        <v>294.25</v>
      </c>
      <c r="I90" s="12">
        <f>213.3</f>
        <v>213.3</v>
      </c>
      <c r="K90" s="12">
        <f>160.25*5</f>
        <v>801.25</v>
      </c>
    </row>
    <row r="91" spans="1:13" x14ac:dyDescent="0.25">
      <c r="A91" s="2" t="s">
        <v>94</v>
      </c>
      <c r="B91" s="5">
        <v>4</v>
      </c>
      <c r="C91" s="12">
        <v>0</v>
      </c>
      <c r="E91" s="12">
        <f>63.36*4</f>
        <v>253.44</v>
      </c>
      <c r="G91" s="12">
        <f>58.85*4</f>
        <v>235.4</v>
      </c>
      <c r="I91" s="12">
        <f>42.66*4</f>
        <v>170.64</v>
      </c>
      <c r="K91" s="12">
        <f>160.25*4</f>
        <v>641</v>
      </c>
    </row>
    <row r="92" spans="1:13" x14ac:dyDescent="0.25">
      <c r="A92" s="2" t="s">
        <v>91</v>
      </c>
      <c r="B92" s="5">
        <v>4</v>
      </c>
      <c r="C92" s="12">
        <v>0</v>
      </c>
      <c r="E92" s="12">
        <f>63.36*4</f>
        <v>253.44</v>
      </c>
      <c r="G92" s="12">
        <f>58.85*4</f>
        <v>235.4</v>
      </c>
      <c r="I92" s="12">
        <f>42.66*4</f>
        <v>170.64</v>
      </c>
      <c r="K92" s="12">
        <v>641</v>
      </c>
    </row>
    <row r="93" spans="1:13" x14ac:dyDescent="0.25">
      <c r="A93" s="2" t="s">
        <v>92</v>
      </c>
      <c r="B93" s="5">
        <v>5</v>
      </c>
      <c r="C93" s="12">
        <v>0</v>
      </c>
      <c r="E93" s="12">
        <f>63.36*5</f>
        <v>316.8</v>
      </c>
      <c r="G93" s="12">
        <f>58.85*5</f>
        <v>294.25</v>
      </c>
      <c r="I93" s="12">
        <f>42.66*5</f>
        <v>213.29999999999998</v>
      </c>
      <c r="K93" s="12">
        <f>160.25*5</f>
        <v>801.25</v>
      </c>
    </row>
    <row r="94" spans="1:13" ht="15.75" thickBot="1" x14ac:dyDescent="0.3">
      <c r="A94" s="2" t="s">
        <v>93</v>
      </c>
      <c r="B94" s="5">
        <v>4</v>
      </c>
      <c r="C94" s="14">
        <v>0</v>
      </c>
      <c r="D94" s="15"/>
      <c r="E94" s="14">
        <f>63.36*4</f>
        <v>253.44</v>
      </c>
      <c r="F94" s="15"/>
      <c r="G94" s="14">
        <f>58.85*4</f>
        <v>235.4</v>
      </c>
      <c r="H94" s="15"/>
      <c r="I94" s="14">
        <f>42.66*4</f>
        <v>170.64</v>
      </c>
      <c r="J94" s="15"/>
      <c r="K94" s="14">
        <f>641</f>
        <v>641</v>
      </c>
      <c r="L94" s="15"/>
    </row>
    <row r="95" spans="1:13" ht="16.5" thickTop="1" thickBot="1" x14ac:dyDescent="0.3">
      <c r="A95" s="25" t="s">
        <v>95</v>
      </c>
      <c r="B95" s="26"/>
      <c r="C95" s="16">
        <f t="shared" ref="C95:L95" si="6">SUM(C83:C94)</f>
        <v>4011.4799999999996</v>
      </c>
      <c r="D95" s="17">
        <f t="shared" si="6"/>
        <v>0</v>
      </c>
      <c r="E95" s="16">
        <f t="shared" si="6"/>
        <v>3263.0400000000004</v>
      </c>
      <c r="F95" s="17">
        <f t="shared" si="6"/>
        <v>0</v>
      </c>
      <c r="G95" s="16">
        <f t="shared" si="6"/>
        <v>3034.76</v>
      </c>
      <c r="H95" s="17">
        <f t="shared" si="6"/>
        <v>0</v>
      </c>
      <c r="I95" s="16">
        <f t="shared" si="6"/>
        <v>2197.02</v>
      </c>
      <c r="J95" s="17">
        <f t="shared" si="6"/>
        <v>0</v>
      </c>
      <c r="K95" s="16">
        <f t="shared" si="6"/>
        <v>8307.86</v>
      </c>
      <c r="L95" s="17">
        <f t="shared" si="6"/>
        <v>0</v>
      </c>
      <c r="M95" s="22">
        <f>SUM(C95:L95)</f>
        <v>20814.160000000003</v>
      </c>
    </row>
    <row r="96" spans="1:13" x14ac:dyDescent="0.25">
      <c r="A96" s="2" t="s">
        <v>96</v>
      </c>
      <c r="B96" s="5">
        <v>5</v>
      </c>
      <c r="E96" s="12">
        <f>316.8</f>
        <v>316.8</v>
      </c>
      <c r="G96" s="12">
        <v>294.25</v>
      </c>
      <c r="I96" s="12">
        <v>217.3</v>
      </c>
      <c r="K96" s="12">
        <f>160.25*5</f>
        <v>801.25</v>
      </c>
    </row>
    <row r="97" spans="1:13" x14ac:dyDescent="0.25">
      <c r="A97" s="2" t="s">
        <v>97</v>
      </c>
      <c r="B97" s="5">
        <v>4</v>
      </c>
      <c r="E97" s="12">
        <v>253.44</v>
      </c>
      <c r="G97" s="12">
        <v>235.4</v>
      </c>
      <c r="I97" s="12">
        <v>170.64</v>
      </c>
      <c r="K97" s="12">
        <f>160.25*4</f>
        <v>641</v>
      </c>
    </row>
    <row r="98" spans="1:13" x14ac:dyDescent="0.25">
      <c r="A98" s="2" t="s">
        <v>98</v>
      </c>
      <c r="B98" s="5">
        <v>4</v>
      </c>
      <c r="E98" s="12">
        <f>63.36*4</f>
        <v>253.44</v>
      </c>
      <c r="G98" s="12">
        <f>58.85*4</f>
        <v>235.4</v>
      </c>
      <c r="I98" s="12">
        <f>42.66*4</f>
        <v>170.64</v>
      </c>
      <c r="K98" s="12">
        <f>160.25*4</f>
        <v>641</v>
      </c>
    </row>
    <row r="99" spans="1:13" x14ac:dyDescent="0.25">
      <c r="A99" s="2" t="s">
        <v>99</v>
      </c>
      <c r="B99" s="5">
        <v>4</v>
      </c>
      <c r="E99" s="12">
        <f>63.36*4</f>
        <v>253.44</v>
      </c>
      <c r="G99" s="12">
        <f>58.85*4</f>
        <v>235.4</v>
      </c>
      <c r="I99" s="12">
        <f>42.66*4</f>
        <v>170.64</v>
      </c>
      <c r="K99" s="12">
        <f>160.25*4</f>
        <v>641</v>
      </c>
    </row>
    <row r="100" spans="1:13" x14ac:dyDescent="0.25">
      <c r="A100" s="2" t="s">
        <v>100</v>
      </c>
      <c r="B100" s="5">
        <v>5</v>
      </c>
      <c r="E100" s="12">
        <f>63.36*5</f>
        <v>316.8</v>
      </c>
      <c r="G100" s="12">
        <f>58.85*5</f>
        <v>294.25</v>
      </c>
      <c r="I100" s="12">
        <f>42.66*5</f>
        <v>213.29999999999998</v>
      </c>
      <c r="K100" s="12">
        <f>182.16*4+160.25</f>
        <v>888.89</v>
      </c>
    </row>
    <row r="101" spans="1:13" x14ac:dyDescent="0.25">
      <c r="A101" s="2" t="s">
        <v>101</v>
      </c>
      <c r="B101" s="5">
        <v>4</v>
      </c>
      <c r="E101" s="12">
        <f>63.36*4</f>
        <v>253.44</v>
      </c>
      <c r="G101" s="12">
        <f>58.85*4</f>
        <v>235.4</v>
      </c>
      <c r="I101" s="12">
        <f>42.66*4</f>
        <v>170.64</v>
      </c>
      <c r="K101" s="12">
        <f>182.16*4</f>
        <v>728.64</v>
      </c>
    </row>
    <row r="102" spans="1:13" x14ac:dyDescent="0.25">
      <c r="A102" s="2" t="s">
        <v>102</v>
      </c>
      <c r="B102" s="5">
        <v>4</v>
      </c>
      <c r="E102" s="12">
        <f>63.36*4</f>
        <v>253.44</v>
      </c>
      <c r="G102" s="12">
        <f>58.85*4</f>
        <v>235.4</v>
      </c>
      <c r="I102" s="12">
        <f>42.66*4</f>
        <v>170.64</v>
      </c>
      <c r="K102" s="12">
        <f>182.16*4</f>
        <v>728.64</v>
      </c>
    </row>
    <row r="103" spans="1:13" x14ac:dyDescent="0.25">
      <c r="A103" s="2" t="s">
        <v>103</v>
      </c>
      <c r="B103" s="5">
        <v>5</v>
      </c>
      <c r="E103" s="12">
        <f>63.36*5</f>
        <v>316.8</v>
      </c>
      <c r="G103" s="12">
        <f>58.85*5</f>
        <v>294.25</v>
      </c>
      <c r="I103" s="12">
        <f>50.16*5</f>
        <v>250.79999999999998</v>
      </c>
      <c r="K103" s="12">
        <f>182.16*5</f>
        <v>910.8</v>
      </c>
    </row>
    <row r="104" spans="1:13" x14ac:dyDescent="0.25">
      <c r="A104" s="2" t="s">
        <v>104</v>
      </c>
      <c r="B104" s="5">
        <v>4</v>
      </c>
      <c r="E104" s="12">
        <f>63.36*4</f>
        <v>253.44</v>
      </c>
      <c r="G104" s="12">
        <f>58.85*4</f>
        <v>235.4</v>
      </c>
      <c r="I104" s="12">
        <f>50.16*4</f>
        <v>200.64</v>
      </c>
      <c r="K104" s="12">
        <f>182.16*4</f>
        <v>728.64</v>
      </c>
    </row>
    <row r="105" spans="1:13" x14ac:dyDescent="0.25">
      <c r="A105" s="2" t="s">
        <v>105</v>
      </c>
      <c r="B105" s="5">
        <v>5</v>
      </c>
      <c r="E105" s="12">
        <f>63.36*5</f>
        <v>316.8</v>
      </c>
      <c r="G105" s="12">
        <f>58.85*5</f>
        <v>294.25</v>
      </c>
      <c r="I105" s="12">
        <f>50.16*5</f>
        <v>250.79999999999998</v>
      </c>
      <c r="K105" s="12">
        <f>182.16*5</f>
        <v>910.8</v>
      </c>
    </row>
    <row r="106" spans="1:13" x14ac:dyDescent="0.25">
      <c r="A106" s="2" t="s">
        <v>106</v>
      </c>
      <c r="B106" s="5">
        <v>4</v>
      </c>
      <c r="E106" s="12">
        <f>63.36*4</f>
        <v>253.44</v>
      </c>
      <c r="G106" s="12">
        <f>58.85*4</f>
        <v>235.4</v>
      </c>
      <c r="I106" s="12">
        <f>50.16*4</f>
        <v>200.64</v>
      </c>
      <c r="K106" s="12">
        <f>182.16*4</f>
        <v>728.64</v>
      </c>
    </row>
    <row r="107" spans="1:13" ht="15.75" thickBot="1" x14ac:dyDescent="0.3">
      <c r="A107" s="2" t="s">
        <v>107</v>
      </c>
      <c r="B107" s="5">
        <v>4</v>
      </c>
      <c r="C107" s="14"/>
      <c r="D107" s="15"/>
      <c r="E107" s="14">
        <f>253.44+63.36</f>
        <v>316.8</v>
      </c>
      <c r="F107" s="15"/>
      <c r="G107" s="14">
        <f>235.4+58.85</f>
        <v>294.25</v>
      </c>
      <c r="H107" s="15"/>
      <c r="I107" s="14">
        <f>200.64+50.16</f>
        <v>250.79999999999998</v>
      </c>
      <c r="J107" s="15"/>
      <c r="K107" s="14">
        <f>63.76+649.24+182.16</f>
        <v>895.16</v>
      </c>
      <c r="L107" s="15"/>
    </row>
    <row r="108" spans="1:13" ht="16.5" thickTop="1" thickBot="1" x14ac:dyDescent="0.3">
      <c r="A108" s="25" t="s">
        <v>108</v>
      </c>
      <c r="B108" s="26"/>
      <c r="C108" s="16">
        <f t="shared" ref="C108:L108" si="7">SUM(C96:C107)</f>
        <v>0</v>
      </c>
      <c r="D108" s="17">
        <f t="shared" si="7"/>
        <v>0</v>
      </c>
      <c r="E108" s="16">
        <f t="shared" si="7"/>
        <v>3358.0800000000008</v>
      </c>
      <c r="F108" s="17">
        <f t="shared" si="7"/>
        <v>0</v>
      </c>
      <c r="G108" s="16">
        <f t="shared" si="7"/>
        <v>3119.05</v>
      </c>
      <c r="H108" s="17">
        <f t="shared" si="7"/>
        <v>0</v>
      </c>
      <c r="I108" s="16">
        <f t="shared" si="7"/>
        <v>2437.48</v>
      </c>
      <c r="J108" s="17">
        <f t="shared" si="7"/>
        <v>0</v>
      </c>
      <c r="K108" s="16">
        <f t="shared" si="7"/>
        <v>9244.4600000000009</v>
      </c>
      <c r="L108" s="17">
        <f t="shared" si="7"/>
        <v>0</v>
      </c>
      <c r="M108" s="22">
        <f>SUM(C108:L108)</f>
        <v>18159.07</v>
      </c>
    </row>
    <row r="109" spans="1:13" x14ac:dyDescent="0.25">
      <c r="A109" s="2" t="s">
        <v>109</v>
      </c>
      <c r="B109" s="5">
        <v>4</v>
      </c>
      <c r="C109" s="18"/>
      <c r="D109" s="19"/>
      <c r="E109" s="18">
        <f>63.36*4</f>
        <v>253.44</v>
      </c>
      <c r="F109" s="19"/>
      <c r="G109" s="18">
        <f>58.85*4</f>
        <v>235.4</v>
      </c>
      <c r="H109" s="19"/>
      <c r="I109" s="18">
        <f>50.16*4</f>
        <v>200.64</v>
      </c>
      <c r="J109" s="19"/>
      <c r="K109" s="18">
        <f>182.16*4</f>
        <v>728.64</v>
      </c>
      <c r="L109" s="19"/>
    </row>
    <row r="110" spans="1:13" x14ac:dyDescent="0.25">
      <c r="A110" s="2" t="s">
        <v>110</v>
      </c>
      <c r="B110" s="5">
        <v>4</v>
      </c>
      <c r="E110" s="12">
        <f>63.36*4</f>
        <v>253.44</v>
      </c>
      <c r="G110" s="12">
        <f>58.85*4</f>
        <v>235.4</v>
      </c>
      <c r="I110" s="12">
        <f>50.16*4</f>
        <v>200.64</v>
      </c>
      <c r="K110" s="12">
        <f>182.16*4</f>
        <v>728.64</v>
      </c>
    </row>
    <row r="111" spans="1:13" x14ac:dyDescent="0.25">
      <c r="A111" s="2" t="s">
        <v>111</v>
      </c>
      <c r="B111" s="5">
        <v>4</v>
      </c>
      <c r="E111" s="12">
        <f>63.36*4</f>
        <v>253.44</v>
      </c>
      <c r="G111" s="12">
        <f>58.85*4</f>
        <v>235.4</v>
      </c>
      <c r="I111" s="12">
        <f>50.16*4</f>
        <v>200.64</v>
      </c>
      <c r="K111" s="12">
        <f>182.16*4</f>
        <v>728.64</v>
      </c>
    </row>
    <row r="112" spans="1:13" x14ac:dyDescent="0.25">
      <c r="A112" s="2" t="s">
        <v>112</v>
      </c>
      <c r="B112" s="5">
        <v>4</v>
      </c>
      <c r="E112" s="12">
        <f>63.36*4</f>
        <v>253.44</v>
      </c>
      <c r="G112" s="12">
        <f>58.85*4</f>
        <v>235.4</v>
      </c>
      <c r="I112" s="12">
        <f>50.16*4</f>
        <v>200.64</v>
      </c>
      <c r="K112" s="12">
        <f>182.16*4</f>
        <v>728.64</v>
      </c>
    </row>
    <row r="113" spans="1:13" x14ac:dyDescent="0.25">
      <c r="A113" s="2" t="s">
        <v>113</v>
      </c>
      <c r="B113" s="5">
        <v>5</v>
      </c>
      <c r="E113" s="12">
        <f>63.36*5</f>
        <v>316.8</v>
      </c>
      <c r="G113" s="12">
        <f>58.85*5</f>
        <v>294.25</v>
      </c>
      <c r="I113" s="12">
        <f>50.16*5</f>
        <v>250.79999999999998</v>
      </c>
      <c r="K113" s="12">
        <f>182.16*5</f>
        <v>910.8</v>
      </c>
    </row>
    <row r="114" spans="1:13" x14ac:dyDescent="0.25">
      <c r="A114" s="2" t="s">
        <v>114</v>
      </c>
      <c r="B114" s="5">
        <v>4</v>
      </c>
      <c r="E114" s="12">
        <f>63.36*4</f>
        <v>253.44</v>
      </c>
      <c r="G114" s="12">
        <f>58.85*4</f>
        <v>235.4</v>
      </c>
      <c r="I114" s="12">
        <f>50.16*4</f>
        <v>200.64</v>
      </c>
      <c r="K114" s="12">
        <f>182.16*4</f>
        <v>728.64</v>
      </c>
    </row>
    <row r="115" spans="1:13" x14ac:dyDescent="0.25">
      <c r="A115" s="2" t="s">
        <v>115</v>
      </c>
      <c r="B115" s="5">
        <v>5</v>
      </c>
      <c r="E115" s="12">
        <f>63.36*5</f>
        <v>316.8</v>
      </c>
      <c r="G115" s="12">
        <f>58.85*5</f>
        <v>294.25</v>
      </c>
      <c r="I115" s="12">
        <f>50.16*5</f>
        <v>250.79999999999998</v>
      </c>
      <c r="K115" s="12">
        <f>182.16*5</f>
        <v>910.8</v>
      </c>
    </row>
    <row r="116" spans="1:13" x14ac:dyDescent="0.25">
      <c r="A116" s="2" t="s">
        <v>116</v>
      </c>
      <c r="B116" s="5">
        <v>4</v>
      </c>
      <c r="E116" s="12">
        <f>63.36*4</f>
        <v>253.44</v>
      </c>
      <c r="G116" s="12">
        <f>58.85*4</f>
        <v>235.4</v>
      </c>
      <c r="I116" s="12">
        <f>50.16*4</f>
        <v>200.64</v>
      </c>
      <c r="K116" s="12">
        <f>182.16</f>
        <v>182.16</v>
      </c>
    </row>
    <row r="117" spans="1:13" x14ac:dyDescent="0.25">
      <c r="A117" s="2" t="s">
        <v>117</v>
      </c>
      <c r="B117" s="5">
        <v>4</v>
      </c>
      <c r="E117" s="12">
        <f>63.36*4</f>
        <v>253.44</v>
      </c>
      <c r="G117" s="12">
        <f>58.85*4</f>
        <v>235.4</v>
      </c>
      <c r="I117" s="12">
        <f>50.16*4</f>
        <v>200.64</v>
      </c>
      <c r="K117" s="12">
        <f>182.16*4</f>
        <v>728.64</v>
      </c>
    </row>
    <row r="118" spans="1:13" x14ac:dyDescent="0.25">
      <c r="A118" s="2" t="s">
        <v>118</v>
      </c>
      <c r="B118" s="5">
        <v>5</v>
      </c>
      <c r="E118" s="12">
        <f>63.36*5</f>
        <v>316.8</v>
      </c>
      <c r="G118" s="12">
        <f>58.85*5</f>
        <v>294.25</v>
      </c>
      <c r="I118" s="12">
        <f>50.16*5</f>
        <v>250.79999999999998</v>
      </c>
      <c r="K118" s="12">
        <f>182.16*5</f>
        <v>910.8</v>
      </c>
    </row>
    <row r="119" spans="1:13" x14ac:dyDescent="0.25">
      <c r="A119" s="2" t="s">
        <v>119</v>
      </c>
      <c r="B119" s="5">
        <v>4</v>
      </c>
      <c r="E119" s="12">
        <f>63.36*4</f>
        <v>253.44</v>
      </c>
      <c r="G119" s="12">
        <f>58.85*4</f>
        <v>235.4</v>
      </c>
      <c r="I119" s="12">
        <f>50.16*4</f>
        <v>200.64</v>
      </c>
      <c r="K119" s="12">
        <f>182.16*4</f>
        <v>728.64</v>
      </c>
    </row>
    <row r="120" spans="1:13" ht="15.75" thickBot="1" x14ac:dyDescent="0.3">
      <c r="A120" s="2" t="s">
        <v>120</v>
      </c>
      <c r="B120" s="5">
        <v>4</v>
      </c>
      <c r="C120" s="14"/>
      <c r="D120" s="15"/>
      <c r="E120" s="14">
        <f>253.44+63.36</f>
        <v>316.8</v>
      </c>
      <c r="F120" s="15"/>
      <c r="G120" s="14">
        <f>235.4+58.85</f>
        <v>294.25</v>
      </c>
      <c r="H120" s="15"/>
      <c r="I120" s="14">
        <f>200.64+50.16</f>
        <v>250.79999999999998</v>
      </c>
      <c r="J120" s="15"/>
      <c r="K120" s="14">
        <f>728.64+182.16</f>
        <v>910.8</v>
      </c>
      <c r="L120" s="15"/>
    </row>
    <row r="121" spans="1:13" ht="16.5" thickTop="1" thickBot="1" x14ac:dyDescent="0.3">
      <c r="A121" s="29" t="s">
        <v>121</v>
      </c>
      <c r="B121" s="30"/>
      <c r="C121" s="16">
        <f t="shared" ref="C121:L121" si="8">SUM(C109:C120)</f>
        <v>0</v>
      </c>
      <c r="D121" s="17">
        <f t="shared" si="8"/>
        <v>0</v>
      </c>
      <c r="E121" s="16">
        <f t="shared" si="8"/>
        <v>3294.7200000000003</v>
      </c>
      <c r="F121" s="17">
        <f t="shared" si="8"/>
        <v>0</v>
      </c>
      <c r="G121" s="16">
        <f t="shared" si="8"/>
        <v>3060.2000000000003</v>
      </c>
      <c r="H121" s="17">
        <f t="shared" si="8"/>
        <v>0</v>
      </c>
      <c r="I121" s="16">
        <f t="shared" si="8"/>
        <v>2608.3200000000002</v>
      </c>
      <c r="J121" s="17">
        <f t="shared" si="8"/>
        <v>0</v>
      </c>
      <c r="K121" s="16">
        <f t="shared" si="8"/>
        <v>8925.84</v>
      </c>
      <c r="L121" s="17">
        <f t="shared" si="8"/>
        <v>0</v>
      </c>
      <c r="M121" s="22">
        <f>SUM(C121:L121)</f>
        <v>17889.080000000002</v>
      </c>
    </row>
    <row r="122" spans="1:13" s="7" customFormat="1" ht="15.75" thickBot="1" x14ac:dyDescent="0.3">
      <c r="A122" s="6"/>
      <c r="B122" s="6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35">
        <f>SUM(M3:M121)</f>
        <v>161991.32</v>
      </c>
    </row>
    <row r="123" spans="1:13" s="7" customFormat="1" ht="15.75" thickBot="1" x14ac:dyDescent="0.3">
      <c r="A123" s="6" t="s">
        <v>122</v>
      </c>
      <c r="B123" s="6"/>
      <c r="C123" s="24">
        <f>C121+C108+C95+C82+C69+C56+C43+C30+C17</f>
        <v>45153.520000000011</v>
      </c>
      <c r="D123" s="20"/>
      <c r="E123" s="24">
        <f>E121+E108+E95+E82+E69+E56+E43+E30+E17</f>
        <v>24980.68</v>
      </c>
      <c r="F123" s="20"/>
      <c r="G123" s="24">
        <f>G121+G108+G95+G82+G69+G56+G43+G30+G17</f>
        <v>23905.16</v>
      </c>
      <c r="H123" s="20"/>
      <c r="I123" s="24">
        <f>I121+I108+I95+I82+I69+I56+I43+I30+I17</f>
        <v>17638.519999999997</v>
      </c>
      <c r="J123" s="20"/>
      <c r="K123" s="24">
        <f>K121+K108+K95+K82+K69+K56+K43+K30+K17</f>
        <v>50313.44000000001</v>
      </c>
      <c r="L123" s="20"/>
      <c r="M123" s="21">
        <f>SUM(C123:L123)</f>
        <v>161991.32</v>
      </c>
    </row>
    <row r="124" spans="1:13" s="7" customFormat="1" x14ac:dyDescent="0.25">
      <c r="A124" s="6"/>
      <c r="B124" s="6"/>
      <c r="C124" s="20"/>
      <c r="D124" s="20"/>
      <c r="E124" s="20"/>
      <c r="F124" s="20"/>
      <c r="G124" s="20"/>
      <c r="H124" s="20"/>
      <c r="I124" s="20"/>
      <c r="J124" s="20"/>
      <c r="K124" s="20"/>
      <c r="L124" s="20"/>
    </row>
    <row r="125" spans="1:13" s="7" customFormat="1" x14ac:dyDescent="0.25">
      <c r="A125" s="6"/>
      <c r="B125" s="6"/>
      <c r="C125" s="20"/>
      <c r="D125" s="20"/>
      <c r="E125" s="20"/>
      <c r="F125" s="20"/>
      <c r="G125" s="20"/>
      <c r="H125" s="20"/>
      <c r="I125" s="20"/>
      <c r="J125" s="20"/>
      <c r="K125" s="20"/>
      <c r="L125" s="20">
        <f>SUM(E123:K123)</f>
        <v>116837.79999999999</v>
      </c>
    </row>
    <row r="126" spans="1:13" s="7" customFormat="1" x14ac:dyDescent="0.25">
      <c r="A126" s="6"/>
      <c r="B126" s="6"/>
      <c r="C126" s="20"/>
      <c r="D126" s="20"/>
      <c r="E126" s="20"/>
      <c r="F126" s="20"/>
      <c r="G126" s="20"/>
      <c r="H126" s="20"/>
      <c r="I126" s="20"/>
      <c r="J126" s="20"/>
      <c r="K126" s="20"/>
      <c r="L126" s="20"/>
    </row>
    <row r="127" spans="1:13" s="7" customFormat="1" x14ac:dyDescent="0.25">
      <c r="A127" s="6"/>
      <c r="B127" s="6"/>
      <c r="C127" s="20"/>
      <c r="D127" s="20"/>
      <c r="E127" s="20"/>
      <c r="F127" s="20"/>
      <c r="G127" s="20"/>
      <c r="H127" s="20"/>
      <c r="I127" s="20"/>
      <c r="J127" s="20"/>
      <c r="K127" s="20"/>
      <c r="L127" s="20"/>
    </row>
  </sheetData>
  <mergeCells count="16">
    <mergeCell ref="C1:D1"/>
    <mergeCell ref="E1:F1"/>
    <mergeCell ref="G1:H1"/>
    <mergeCell ref="I1:J1"/>
    <mergeCell ref="K1:L1"/>
    <mergeCell ref="A121:B121"/>
    <mergeCell ref="A69:B69"/>
    <mergeCell ref="A56:B56"/>
    <mergeCell ref="A43:B43"/>
    <mergeCell ref="A30:B30"/>
    <mergeCell ref="A17:B17"/>
    <mergeCell ref="B1:B2"/>
    <mergeCell ref="A82:B82"/>
    <mergeCell ref="A95:B95"/>
    <mergeCell ref="A108:B108"/>
    <mergeCell ref="A1:A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dcterms:created xsi:type="dcterms:W3CDTF">2014-02-17T12:00:30Z</dcterms:created>
  <dcterms:modified xsi:type="dcterms:W3CDTF">2014-02-18T11:15:48Z</dcterms:modified>
</cp:coreProperties>
</file>