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8195" windowHeight="11910" tabRatio="844"/>
  </bookViews>
  <sheets>
    <sheet name="SPECS" sheetId="9" r:id="rId1"/>
    <sheet name="D200" sheetId="1" r:id="rId2"/>
    <sheet name="D300" sheetId="11" r:id="rId3"/>
    <sheet name="D500 (2)" sheetId="12" r:id="rId4"/>
    <sheet name="D500" sheetId="10" r:id="rId5"/>
  </sheets>
  <externalReferences>
    <externalReference r:id="rId6"/>
  </externalReferences>
  <definedNames>
    <definedName name="_xlnm.Print_Area" localSheetId="1">'D200'!$A$1:$J$65</definedName>
    <definedName name="_xlnm.Print_Area" localSheetId="2">'D300'!$A$1:$J$65</definedName>
    <definedName name="_xlnm.Print_Area" localSheetId="4">'D500'!$A$1:$J$57</definedName>
    <definedName name="_xlnm.Print_Area" localSheetId="3">'D500 (2)'!$A$1:$J$65</definedName>
  </definedNames>
  <calcPr calcId="145621"/>
</workbook>
</file>

<file path=xl/calcChain.xml><?xml version="1.0" encoding="utf-8"?>
<calcChain xmlns="http://schemas.openxmlformats.org/spreadsheetml/2006/main">
  <c r="H25" i="12" l="1"/>
  <c r="N37" i="12" s="1"/>
  <c r="H54" i="12"/>
  <c r="H62" i="12" s="1"/>
  <c r="H52" i="12"/>
  <c r="E41" i="12"/>
  <c r="G3" i="12"/>
  <c r="H14" i="12" s="1"/>
  <c r="H3" i="12"/>
  <c r="H16" i="12" s="1"/>
  <c r="H25" i="11"/>
  <c r="N37" i="11"/>
  <c r="G3" i="11"/>
  <c r="H14" i="11" s="1"/>
  <c r="H3" i="11"/>
  <c r="H16" i="11" s="1"/>
  <c r="H25" i="1"/>
  <c r="N39" i="1"/>
  <c r="H3" i="1"/>
  <c r="H16" i="1" s="1"/>
  <c r="G3" i="1"/>
  <c r="H14" i="1" s="1"/>
  <c r="H55" i="12"/>
  <c r="H37" i="12"/>
  <c r="H18" i="12"/>
  <c r="F10" i="12"/>
  <c r="D10" i="12"/>
  <c r="H62" i="11"/>
  <c r="F10" i="11"/>
  <c r="D10" i="11"/>
  <c r="H64" i="12" l="1"/>
  <c r="H18" i="11"/>
  <c r="H37" i="11"/>
  <c r="H64" i="11" s="1"/>
  <c r="H27" i="10"/>
  <c r="G47" i="10"/>
  <c r="H47" i="10"/>
  <c r="H44" i="10" l="1"/>
  <c r="H54" i="10" s="1"/>
  <c r="F12" i="10"/>
  <c r="D12" i="10"/>
  <c r="H5" i="10"/>
  <c r="H18" i="10" s="1"/>
  <c r="G5" i="10"/>
  <c r="H16" i="10" s="1"/>
  <c r="H38" i="10" l="1"/>
  <c r="H56" i="10" s="1"/>
  <c r="H20" i="10"/>
  <c r="D10" i="1" l="1"/>
  <c r="F10" i="1"/>
  <c r="L56" i="1" l="1"/>
  <c r="H39" i="1" l="1"/>
  <c r="H62" i="1" l="1"/>
  <c r="H64" i="1" s="1"/>
</calcChain>
</file>

<file path=xl/sharedStrings.xml><?xml version="1.0" encoding="utf-8"?>
<sst xmlns="http://schemas.openxmlformats.org/spreadsheetml/2006/main" count="165" uniqueCount="50">
  <si>
    <t>EMPLOYEE CODE</t>
  </si>
  <si>
    <t>DESIGNATION</t>
  </si>
  <si>
    <t>COMPANY NAME</t>
  </si>
  <si>
    <t>PO Box 2892</t>
  </si>
  <si>
    <t>Delmas</t>
  </si>
  <si>
    <t>DESCRIPTION</t>
  </si>
  <si>
    <t>INCOME</t>
  </si>
  <si>
    <t>Agrigel (PTY) Ltd</t>
  </si>
  <si>
    <t>BENEFITS</t>
  </si>
  <si>
    <t>Medical Aid Fringe Benefit</t>
  </si>
  <si>
    <t>Med. Aid Tax Credit Applied</t>
  </si>
  <si>
    <t>PAYE Tax</t>
  </si>
  <si>
    <t>EMPLOYEE NAME</t>
  </si>
  <si>
    <t>QUANTITY</t>
  </si>
  <si>
    <t>RATE</t>
  </si>
  <si>
    <t>PERIOD</t>
  </si>
  <si>
    <t>DATE</t>
  </si>
  <si>
    <t>AMOUNT</t>
  </si>
  <si>
    <t>GROSS EARNINGS</t>
  </si>
  <si>
    <t>COMPANY CONTRIBUTIONS</t>
  </si>
  <si>
    <t>DEDUCTIONS</t>
  </si>
  <si>
    <t>BALANCE</t>
  </si>
  <si>
    <t>TOTAL DEDUCTIONS</t>
  </si>
  <si>
    <t>NETT PAY</t>
  </si>
  <si>
    <t>ID NO:</t>
  </si>
  <si>
    <t>maximum earnings ceiling is R14 872</t>
  </si>
  <si>
    <t>Date:</t>
  </si>
  <si>
    <t>SPECIFICATIONS FOR WEEKLY WAGES</t>
  </si>
  <si>
    <t>Period No"</t>
  </si>
  <si>
    <t>Taxable earnings</t>
  </si>
  <si>
    <t>D200</t>
  </si>
  <si>
    <t>Mr Daniel Lucas Geldenhuys</t>
  </si>
  <si>
    <t>5907215063083</t>
  </si>
  <si>
    <t>Director's Remuneration</t>
  </si>
  <si>
    <t>Technical Director</t>
  </si>
  <si>
    <t>D500</t>
  </si>
  <si>
    <t>Mrs Nicole Lilian Potgieter</t>
  </si>
  <si>
    <t>Finance Manger</t>
  </si>
  <si>
    <t>8505140150087</t>
  </si>
  <si>
    <t>Basic Salary</t>
  </si>
  <si>
    <t>UIF Contribution</t>
  </si>
  <si>
    <t>Medical Aid</t>
  </si>
  <si>
    <t>EMPLOYER</t>
  </si>
  <si>
    <t>EMPLOYEE</t>
  </si>
  <si>
    <t>DEDUCTION</t>
  </si>
  <si>
    <t>DEDUCTIONS / FRINGE BENEFITS</t>
  </si>
  <si>
    <t>CONFIDENTIAL PAYSLIP</t>
  </si>
  <si>
    <t>D300</t>
  </si>
  <si>
    <t>Mr Leon Basil Geldenhuys</t>
  </si>
  <si>
    <t>Managing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</si>
</sst>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8" fillId="0" borderId="0" xfId="0" applyFont="1" applyBorder="1"/>
    <xf numFmtId="14" fontId="0" fillId="0" borderId="0" xfId="0" applyNumberFormat="1"/>
    <xf numFmtId="0" fontId="0" fillId="2" borderId="5" xfId="0" applyFill="1" applyBorder="1"/>
    <xf numFmtId="0" fontId="0" fillId="2" borderId="6" xfId="0" applyFill="1" applyBorder="1"/>
    <xf numFmtId="0" fontId="0" fillId="2" borderId="6" xfId="0" applyFill="1" applyBorder="1" applyAlignment="1">
      <alignment horizontal="left" indent="1"/>
    </xf>
    <xf numFmtId="43" fontId="0" fillId="2" borderId="6" xfId="1" applyFont="1" applyFill="1" applyBorder="1"/>
    <xf numFmtId="0" fontId="0" fillId="2" borderId="6" xfId="0" applyFill="1" applyBorder="1" applyAlignment="1">
      <alignment horizontal="right"/>
    </xf>
    <xf numFmtId="0" fontId="0" fillId="2" borderId="7" xfId="0" applyFill="1" applyBorder="1"/>
    <xf numFmtId="0" fontId="0" fillId="2" borderId="0" xfId="0" applyFill="1"/>
    <xf numFmtId="0" fontId="3" fillId="2" borderId="8" xfId="0" applyFont="1" applyFill="1" applyBorder="1"/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3" fillId="2" borderId="4" xfId="0" applyFont="1" applyFill="1" applyBorder="1" applyAlignment="1">
      <alignment horizontal="center"/>
    </xf>
    <xf numFmtId="43" fontId="3" fillId="2" borderId="4" xfId="1" applyFont="1" applyFill="1" applyBorder="1" applyAlignment="1"/>
    <xf numFmtId="43" fontId="3" fillId="2" borderId="4" xfId="1" applyFont="1" applyFill="1" applyBorder="1" applyAlignment="1">
      <alignment horizontal="center"/>
    </xf>
    <xf numFmtId="0" fontId="3" fillId="2" borderId="3" xfId="0" applyFont="1" applyFill="1" applyBorder="1" applyAlignment="1"/>
    <xf numFmtId="0" fontId="3" fillId="2" borderId="9" xfId="0" applyFont="1" applyFill="1" applyBorder="1" applyAlignment="1"/>
    <xf numFmtId="0" fontId="3" fillId="2" borderId="0" xfId="0" applyFont="1" applyFill="1"/>
    <xf numFmtId="0" fontId="0" fillId="2" borderId="8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3" fontId="0" fillId="2" borderId="0" xfId="1" applyFont="1" applyFill="1" applyBorder="1"/>
    <xf numFmtId="14" fontId="0" fillId="2" borderId="0" xfId="1" applyNumberFormat="1" applyFont="1" applyFill="1" applyBorder="1" applyAlignment="1">
      <alignment horizontal="center"/>
    </xf>
    <xf numFmtId="0" fontId="0" fillId="2" borderId="9" xfId="0" applyFill="1" applyBorder="1"/>
    <xf numFmtId="0" fontId="0" fillId="2" borderId="0" xfId="0" applyFill="1" applyBorder="1" applyAlignment="1">
      <alignment horizontal="left" indent="1"/>
    </xf>
    <xf numFmtId="0" fontId="0" fillId="2" borderId="0" xfId="0" applyFill="1" applyBorder="1" applyAlignment="1">
      <alignment horizontal="right"/>
    </xf>
    <xf numFmtId="0" fontId="3" fillId="2" borderId="4" xfId="0" applyFont="1" applyFill="1" applyBorder="1" applyAlignment="1">
      <alignment horizontal="left" indent="1"/>
    </xf>
    <xf numFmtId="0" fontId="3" fillId="2" borderId="4" xfId="0" applyFont="1" applyFill="1" applyBorder="1" applyAlignment="1">
      <alignment horizontal="right"/>
    </xf>
    <xf numFmtId="43" fontId="3" fillId="2" borderId="4" xfId="1" applyFont="1" applyFill="1" applyBorder="1"/>
    <xf numFmtId="0" fontId="3" fillId="2" borderId="3" xfId="0" applyFont="1" applyFill="1" applyBorder="1"/>
    <xf numFmtId="0" fontId="3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1" xfId="0" applyFill="1" applyBorder="1" applyAlignment="1">
      <alignment horizontal="left" indent="1"/>
    </xf>
    <xf numFmtId="43" fontId="0" fillId="2" borderId="11" xfId="1" applyFont="1" applyFill="1" applyBorder="1"/>
    <xf numFmtId="0" fontId="0" fillId="2" borderId="11" xfId="0" applyFill="1" applyBorder="1" applyAlignment="1">
      <alignment horizontal="right"/>
    </xf>
    <xf numFmtId="0" fontId="0" fillId="2" borderId="12" xfId="0" applyFill="1" applyBorder="1"/>
    <xf numFmtId="0" fontId="0" fillId="2" borderId="0" xfId="0" applyFill="1" applyAlignment="1">
      <alignment horizontal="left" indent="1"/>
    </xf>
    <xf numFmtId="43" fontId="0" fillId="2" borderId="0" xfId="1" applyFont="1" applyFill="1"/>
    <xf numFmtId="0" fontId="0" fillId="2" borderId="0" xfId="0" applyFill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indent="2"/>
    </xf>
    <xf numFmtId="0" fontId="3" fillId="2" borderId="0" xfId="0" applyFont="1" applyFill="1" applyBorder="1" applyAlignment="1">
      <alignment horizontal="left" indent="1"/>
    </xf>
    <xf numFmtId="43" fontId="3" fillId="2" borderId="1" xfId="1" applyFont="1" applyFill="1" applyBorder="1" applyAlignment="1">
      <alignment horizontal="center" vertical="center"/>
    </xf>
    <xf numFmtId="1" fontId="0" fillId="2" borderId="0" xfId="1" applyNumberFormat="1" applyFont="1" applyFill="1" applyBorder="1"/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 indent="2"/>
    </xf>
    <xf numFmtId="14" fontId="0" fillId="2" borderId="0" xfId="1" applyNumberFormat="1" applyFont="1" applyFill="1" applyBorder="1"/>
    <xf numFmtId="0" fontId="0" fillId="2" borderId="0" xfId="0" quotePrefix="1" applyNumberFormat="1" applyFill="1" applyBorder="1" applyAlignment="1">
      <alignment horizontal="left" indent="2"/>
    </xf>
    <xf numFmtId="0" fontId="3" fillId="2" borderId="9" xfId="0" quotePrefix="1" applyNumberFormat="1" applyFont="1" applyFill="1" applyBorder="1" applyAlignment="1">
      <alignment horizontal="center"/>
    </xf>
    <xf numFmtId="0" fontId="3" fillId="2" borderId="0" xfId="0" applyFont="1" applyFill="1" applyBorder="1"/>
    <xf numFmtId="43" fontId="3" fillId="2" borderId="0" xfId="1" applyFont="1" applyFill="1" applyBorder="1"/>
    <xf numFmtId="0" fontId="3" fillId="2" borderId="0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left" indent="1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right" indent="1"/>
    </xf>
    <xf numFmtId="43" fontId="3" fillId="2" borderId="4" xfId="1" applyFont="1" applyFill="1" applyBorder="1" applyAlignment="1">
      <alignment horizontal="right" indent="1"/>
    </xf>
    <xf numFmtId="0" fontId="4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indent="1"/>
    </xf>
    <xf numFmtId="43" fontId="4" fillId="2" borderId="4" xfId="1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2" fontId="0" fillId="2" borderId="0" xfId="1" applyNumberFormat="1" applyFont="1" applyFill="1" applyBorder="1" applyAlignment="1">
      <alignment horizontal="right"/>
    </xf>
    <xf numFmtId="43" fontId="6" fillId="2" borderId="0" xfId="1" applyFont="1" applyFill="1" applyBorder="1"/>
    <xf numFmtId="0" fontId="7" fillId="2" borderId="0" xfId="0" applyFont="1" applyFill="1"/>
    <xf numFmtId="2" fontId="2" fillId="2" borderId="0" xfId="1" applyNumberFormat="1" applyFont="1" applyFill="1" applyBorder="1" applyAlignment="1">
      <alignment horizontal="right"/>
    </xf>
    <xf numFmtId="43" fontId="2" fillId="2" borderId="0" xfId="1" applyFont="1" applyFill="1" applyBorder="1"/>
    <xf numFmtId="0" fontId="5" fillId="2" borderId="8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 indent="1"/>
    </xf>
    <xf numFmtId="43" fontId="5" fillId="2" borderId="4" xfId="1" applyFont="1" applyFill="1" applyBorder="1"/>
    <xf numFmtId="0" fontId="5" fillId="2" borderId="4" xfId="0" applyFont="1" applyFill="1" applyBorder="1" applyAlignment="1">
      <alignment horizontal="right"/>
    </xf>
    <xf numFmtId="0" fontId="5" fillId="2" borderId="3" xfId="0" applyFont="1" applyFill="1" applyBorder="1"/>
    <xf numFmtId="0" fontId="5" fillId="2" borderId="9" xfId="0" applyFont="1" applyFill="1" applyBorder="1"/>
    <xf numFmtId="0" fontId="5" fillId="2" borderId="0" xfId="0" applyFont="1" applyFill="1"/>
    <xf numFmtId="43" fontId="4" fillId="2" borderId="0" xfId="0" applyNumberFormat="1" applyFont="1" applyFill="1" applyAlignment="1">
      <alignment vertical="center"/>
    </xf>
    <xf numFmtId="0" fontId="0" fillId="2" borderId="0" xfId="0" applyFill="1" applyBorder="1" applyAlignment="1">
      <alignment horizontal="left" indent="1"/>
    </xf>
    <xf numFmtId="0" fontId="3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164" fontId="0" fillId="2" borderId="0" xfId="0" applyNumberFormat="1" applyFill="1" applyBorder="1"/>
    <xf numFmtId="0" fontId="3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2" fontId="9" fillId="2" borderId="0" xfId="1" applyNumberFormat="1" applyFont="1" applyFill="1" applyBorder="1" applyAlignment="1">
      <alignment horizontal="right"/>
    </xf>
    <xf numFmtId="43" fontId="9" fillId="2" borderId="0" xfId="1" applyFont="1" applyFill="1" applyBorder="1"/>
    <xf numFmtId="0" fontId="0" fillId="2" borderId="4" xfId="0" applyFill="1" applyBorder="1"/>
    <xf numFmtId="0" fontId="0" fillId="2" borderId="4" xfId="0" applyFill="1" applyBorder="1" applyAlignment="1">
      <alignment horizontal="left" indent="1"/>
    </xf>
    <xf numFmtId="43" fontId="0" fillId="2" borderId="4" xfId="1" applyFont="1" applyFill="1" applyBorder="1"/>
    <xf numFmtId="0" fontId="0" fillId="2" borderId="4" xfId="0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0" xfId="0" quotePrefix="1" applyNumberFormat="1" applyFill="1" applyBorder="1" applyAlignment="1">
      <alignment horizontal="left" vertical="center" indent="2"/>
    </xf>
    <xf numFmtId="0" fontId="0" fillId="2" borderId="0" xfId="0" quotePrefix="1" applyNumberFormat="1" applyFill="1" applyBorder="1" applyAlignment="1">
      <alignment horizontal="left" vertical="top" indent="2"/>
    </xf>
    <xf numFmtId="0" fontId="5" fillId="2" borderId="2" xfId="0" quotePrefix="1" applyNumberFormat="1" applyFont="1" applyFill="1" applyBorder="1" applyAlignment="1">
      <alignment horizontal="center"/>
    </xf>
    <xf numFmtId="0" fontId="5" fillId="2" borderId="4" xfId="0" quotePrefix="1" applyNumberFormat="1" applyFont="1" applyFill="1" applyBorder="1" applyAlignment="1">
      <alignment horizontal="center"/>
    </xf>
    <xf numFmtId="0" fontId="5" fillId="2" borderId="3" xfId="0" quotePrefix="1" applyNumberFormat="1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0" fillId="2" borderId="8" xfId="0" quotePrefix="1" applyFill="1" applyBorder="1" applyAlignment="1">
      <alignment horizontal="left" indent="1"/>
    </xf>
    <xf numFmtId="0" fontId="0" fillId="2" borderId="0" xfId="0" applyFill="1" applyBorder="1" applyAlignment="1">
      <alignment horizontal="left" indent="1"/>
    </xf>
    <xf numFmtId="0" fontId="3" fillId="2" borderId="2" xfId="0" applyFont="1" applyFill="1" applyBorder="1" applyAlignment="1">
      <alignment horizontal="left" indent="1"/>
    </xf>
    <xf numFmtId="0" fontId="3" fillId="2" borderId="3" xfId="0" applyFont="1" applyFill="1" applyBorder="1" applyAlignment="1">
      <alignment horizontal="left" indent="1"/>
    </xf>
    <xf numFmtId="0" fontId="10" fillId="2" borderId="8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57150</xdr:rowOff>
    </xdr:from>
    <xdr:to>
      <xdr:col>5</xdr:col>
      <xdr:colOff>95250</xdr:colOff>
      <xdr:row>1</xdr:row>
      <xdr:rowOff>16100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57150"/>
          <a:ext cx="3857625" cy="1263875"/>
        </a:xfrm>
        <a:prstGeom prst="rect">
          <a:avLst/>
        </a:prstGeom>
      </xdr:spPr>
    </xdr:pic>
    <xdr:clientData/>
  </xdr:twoCellAnchor>
  <xdr:twoCellAnchor>
    <xdr:from>
      <xdr:col>5</xdr:col>
      <xdr:colOff>123825</xdr:colOff>
      <xdr:row>0</xdr:row>
      <xdr:rowOff>200026</xdr:rowOff>
    </xdr:from>
    <xdr:to>
      <xdr:col>9</xdr:col>
      <xdr:colOff>0</xdr:colOff>
      <xdr:row>0</xdr:row>
      <xdr:rowOff>1285876</xdr:rowOff>
    </xdr:to>
    <xdr:sp macro="" textlink="">
      <xdr:nvSpPr>
        <xdr:cNvPr id="6" name="TextBox 5"/>
        <xdr:cNvSpPr txBox="1"/>
      </xdr:nvSpPr>
      <xdr:spPr>
        <a:xfrm>
          <a:off x="4143375" y="200026"/>
          <a:ext cx="2581275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/>
            <a:t>Agrigel (PTY)</a:t>
          </a:r>
          <a:r>
            <a:rPr lang="en-GB" sz="1100" b="1" baseline="0"/>
            <a:t> Ltd</a:t>
          </a:r>
        </a:p>
        <a:p>
          <a:pPr algn="ctr"/>
          <a:r>
            <a:rPr lang="en-GB" sz="1100" baseline="0"/>
            <a:t>PO Box 2892, Delmas, 2210</a:t>
          </a:r>
          <a:br>
            <a:rPr lang="en-GB" sz="1100" baseline="0"/>
          </a:br>
          <a:r>
            <a:rPr lang="en-GB" sz="1100" baseline="0"/>
            <a:t>Telephone: 013 668 0000</a:t>
          </a:r>
          <a:br>
            <a:rPr lang="en-GB" sz="1100" baseline="0"/>
          </a:br>
          <a:r>
            <a:rPr lang="en-GB" sz="1100" baseline="0"/>
            <a:t>Email: info@agrigel.co.za</a:t>
          </a:r>
        </a:p>
        <a:p>
          <a:pPr algn="ctr"/>
          <a:r>
            <a:rPr lang="en-GB" sz="1100" baseline="0"/>
            <a:t>VAT No: 4810183410</a:t>
          </a:r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ro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S"/>
      <sheetName val="P001"/>
      <sheetName val="P003"/>
      <sheetName val="P004"/>
      <sheetName val="P005"/>
      <sheetName val="P007"/>
      <sheetName val="P017"/>
      <sheetName val="P010"/>
      <sheetName val="P015"/>
      <sheetName val="P008"/>
      <sheetName val="P009"/>
      <sheetName val="P011"/>
      <sheetName val="P012"/>
      <sheetName val="P013"/>
      <sheetName val="P014"/>
      <sheetName val="P016"/>
      <sheetName val="D200"/>
      <sheetName val="D300"/>
      <sheetName val="D500"/>
      <sheetName val="P015 (2)"/>
      <sheetName val="P001 (2)"/>
    </sheetNames>
    <sheetDataSet>
      <sheetData sheetId="0">
        <row r="9">
          <cell r="B9">
            <v>4</v>
          </cell>
        </row>
        <row r="10">
          <cell r="B10">
            <v>44012</v>
          </cell>
        </row>
        <row r="14">
          <cell r="B14">
            <v>319</v>
          </cell>
        </row>
        <row r="15">
          <cell r="B15">
            <v>319</v>
          </cell>
        </row>
        <row r="16">
          <cell r="B16">
            <v>215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B5" sqref="B5"/>
    </sheetView>
  </sheetViews>
  <sheetFormatPr defaultRowHeight="15" x14ac:dyDescent="0.25"/>
  <cols>
    <col min="1" max="1" width="10.5703125" customWidth="1"/>
    <col min="2" max="2" width="10.7109375" bestFit="1" customWidth="1"/>
  </cols>
  <sheetData>
    <row r="1" spans="1:2" x14ac:dyDescent="0.25">
      <c r="A1" s="1" t="s">
        <v>27</v>
      </c>
    </row>
    <row r="3" spans="1:2" x14ac:dyDescent="0.25">
      <c r="A3" t="s">
        <v>28</v>
      </c>
      <c r="B3">
        <v>12</v>
      </c>
    </row>
    <row r="4" spans="1:2" x14ac:dyDescent="0.25">
      <c r="A4" t="s">
        <v>26</v>
      </c>
      <c r="B4" s="2">
        <v>43524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opLeftCell="A25" workbookViewId="0">
      <selection activeCell="F58" sqref="F58"/>
    </sheetView>
  </sheetViews>
  <sheetFormatPr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3" width="9.140625" style="9"/>
    <col min="14" max="14" width="16.28515625" style="9" customWidth="1"/>
    <col min="15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13" t="s">
        <v>2</v>
      </c>
      <c r="E2" s="12"/>
      <c r="F2" s="14"/>
      <c r="G2" s="13" t="s">
        <v>15</v>
      </c>
      <c r="H2" s="15" t="s">
        <v>16</v>
      </c>
      <c r="I2" s="16"/>
      <c r="J2" s="17"/>
    </row>
    <row r="3" spans="1:10" x14ac:dyDescent="0.25">
      <c r="A3" s="19"/>
      <c r="B3" s="20"/>
      <c r="C3" s="20"/>
      <c r="D3" s="21" t="s">
        <v>7</v>
      </c>
      <c r="E3" s="20"/>
      <c r="F3" s="22"/>
      <c r="G3" s="21">
        <f>SPECS!B3</f>
        <v>12</v>
      </c>
      <c r="H3" s="23">
        <f>SPECS!B4</f>
        <v>43524</v>
      </c>
      <c r="I3" s="20"/>
      <c r="J3" s="24"/>
    </row>
    <row r="4" spans="1:10" x14ac:dyDescent="0.25">
      <c r="A4" s="19"/>
      <c r="B4" s="20"/>
      <c r="C4" s="20"/>
      <c r="D4" s="25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100" t="s">
        <v>0</v>
      </c>
      <c r="C5" s="99"/>
      <c r="D5" s="27"/>
      <c r="E5" s="99" t="s">
        <v>12</v>
      </c>
      <c r="F5" s="99"/>
      <c r="G5" s="28"/>
      <c r="H5" s="29"/>
      <c r="I5" s="30"/>
      <c r="J5" s="31"/>
    </row>
    <row r="6" spans="1:10" x14ac:dyDescent="0.25">
      <c r="A6" s="19"/>
      <c r="B6" s="101" t="s">
        <v>30</v>
      </c>
      <c r="C6" s="101"/>
      <c r="D6" s="25"/>
      <c r="E6" s="101" t="s">
        <v>31</v>
      </c>
      <c r="F6" s="101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113" t="s">
        <v>0</v>
      </c>
      <c r="C10" s="114"/>
      <c r="D10" s="25" t="str">
        <f>B6</f>
        <v>D200</v>
      </c>
      <c r="E10" s="41" t="s">
        <v>12</v>
      </c>
      <c r="F10" s="22" t="str">
        <f>E6</f>
        <v>Mr Daniel Lucas Geldenhuys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25"/>
      <c r="E11" s="20"/>
      <c r="F11" s="22"/>
      <c r="G11" s="26"/>
      <c r="H11" s="22"/>
      <c r="I11" s="20"/>
      <c r="J11" s="24"/>
    </row>
    <row r="12" spans="1:10" x14ac:dyDescent="0.25">
      <c r="A12" s="19"/>
      <c r="B12" s="113" t="s">
        <v>1</v>
      </c>
      <c r="C12" s="114"/>
      <c r="D12" s="25" t="s">
        <v>34</v>
      </c>
      <c r="E12" s="20"/>
      <c r="F12" s="44" t="s">
        <v>24</v>
      </c>
      <c r="G12" s="111" t="s">
        <v>32</v>
      </c>
      <c r="H12" s="112"/>
      <c r="I12" s="20"/>
      <c r="J12" s="24"/>
    </row>
    <row r="13" spans="1:10" ht="5.0999999999999996" customHeight="1" x14ac:dyDescent="0.25">
      <c r="A13" s="19"/>
      <c r="B13" s="42"/>
      <c r="C13" s="43"/>
      <c r="D13" s="25"/>
      <c r="E13" s="20"/>
      <c r="F13" s="22"/>
      <c r="G13" s="26"/>
      <c r="H13" s="22"/>
      <c r="I13" s="20"/>
      <c r="J13" s="24"/>
    </row>
    <row r="14" spans="1:10" x14ac:dyDescent="0.25">
      <c r="A14" s="19"/>
      <c r="B14" s="113" t="s">
        <v>2</v>
      </c>
      <c r="C14" s="114"/>
      <c r="D14" s="25" t="s">
        <v>7</v>
      </c>
      <c r="E14" s="20"/>
      <c r="F14" s="22"/>
      <c r="G14" s="41" t="s">
        <v>15</v>
      </c>
      <c r="H14" s="45">
        <f>G3</f>
        <v>12</v>
      </c>
      <c r="I14" s="20"/>
      <c r="J14" s="24"/>
    </row>
    <row r="15" spans="1:10" ht="5.0999999999999996" customHeight="1" x14ac:dyDescent="0.25">
      <c r="A15" s="19"/>
      <c r="B15" s="20"/>
      <c r="C15" s="20"/>
      <c r="D15" s="25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3</v>
      </c>
      <c r="C16" s="20"/>
      <c r="D16" s="25"/>
      <c r="E16" s="20"/>
      <c r="F16" s="22"/>
      <c r="G16" s="41" t="s">
        <v>16</v>
      </c>
      <c r="H16" s="48">
        <f>H3</f>
        <v>43524</v>
      </c>
      <c r="I16" s="20"/>
      <c r="J16" s="24"/>
    </row>
    <row r="17" spans="1:10" ht="5.0999999999999996" customHeight="1" x14ac:dyDescent="0.25">
      <c r="A17" s="19"/>
      <c r="B17" s="105" t="s">
        <v>4</v>
      </c>
      <c r="C17" s="105"/>
      <c r="D17" s="25"/>
      <c r="E17" s="20"/>
      <c r="F17" s="22"/>
      <c r="G17" s="46"/>
      <c r="H17" s="22"/>
      <c r="I17" s="20"/>
      <c r="J17" s="24"/>
    </row>
    <row r="18" spans="1:10" x14ac:dyDescent="0.25">
      <c r="A18" s="19"/>
      <c r="B18" s="105"/>
      <c r="C18" s="105"/>
      <c r="D18" s="25"/>
      <c r="E18" s="20"/>
      <c r="F18" s="22"/>
      <c r="G18" s="41" t="s">
        <v>14</v>
      </c>
      <c r="H18" s="22">
        <v>77.37</v>
      </c>
      <c r="I18" s="20"/>
      <c r="J18" s="24"/>
    </row>
    <row r="19" spans="1:10" x14ac:dyDescent="0.25">
      <c r="A19" s="19"/>
      <c r="B19" s="106">
        <v>2210</v>
      </c>
      <c r="C19" s="106"/>
      <c r="D19" s="25"/>
      <c r="E19" s="20"/>
      <c r="F19" s="22"/>
      <c r="G19" s="26"/>
      <c r="H19" s="22"/>
      <c r="I19" s="20"/>
      <c r="J19" s="24"/>
    </row>
    <row r="20" spans="1:10" x14ac:dyDescent="0.25">
      <c r="A20" s="19"/>
      <c r="B20" s="49"/>
      <c r="C20" s="20"/>
      <c r="D20" s="25"/>
      <c r="E20" s="20"/>
      <c r="F20" s="22"/>
      <c r="G20" s="26"/>
      <c r="H20" s="22"/>
      <c r="I20" s="20"/>
      <c r="J20" s="24"/>
    </row>
    <row r="21" spans="1:10" s="18" customFormat="1" ht="15.75" x14ac:dyDescent="0.25">
      <c r="A21" s="10"/>
      <c r="B21" s="107" t="s">
        <v>6</v>
      </c>
      <c r="C21" s="108"/>
      <c r="D21" s="108"/>
      <c r="E21" s="108"/>
      <c r="F21" s="108"/>
      <c r="G21" s="108"/>
      <c r="H21" s="108"/>
      <c r="I21" s="109"/>
      <c r="J21" s="50"/>
    </row>
    <row r="22" spans="1:10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0" s="18" customFormat="1" x14ac:dyDescent="0.25">
      <c r="A23" s="10"/>
      <c r="B23" s="54" t="s">
        <v>5</v>
      </c>
      <c r="C23" s="55"/>
      <c r="D23" s="27"/>
      <c r="E23" s="55"/>
      <c r="F23" s="15" t="s">
        <v>13</v>
      </c>
      <c r="G23" s="56" t="s">
        <v>14</v>
      </c>
      <c r="H23" s="57" t="s">
        <v>17</v>
      </c>
      <c r="I23" s="30"/>
      <c r="J23" s="31"/>
    </row>
    <row r="24" spans="1:10" ht="5.0999999999999996" customHeight="1" x14ac:dyDescent="0.25">
      <c r="A24" s="19"/>
      <c r="B24" s="20"/>
      <c r="C24" s="20"/>
      <c r="D24" s="25"/>
      <c r="E24" s="20"/>
      <c r="F24" s="22"/>
      <c r="G24" s="26"/>
      <c r="H24" s="22"/>
      <c r="I24" s="20"/>
      <c r="J24" s="24"/>
    </row>
    <row r="25" spans="1:10" x14ac:dyDescent="0.25">
      <c r="A25" s="19"/>
      <c r="B25" s="20"/>
      <c r="C25" s="20" t="s">
        <v>33</v>
      </c>
      <c r="D25" s="25"/>
      <c r="E25" s="20"/>
      <c r="F25" s="22"/>
      <c r="G25" s="26"/>
      <c r="H25" s="22">
        <f>13412.11+2.89</f>
        <v>13415</v>
      </c>
      <c r="I25" s="20"/>
      <c r="J25" s="24"/>
    </row>
    <row r="26" spans="1:10" x14ac:dyDescent="0.25">
      <c r="A26" s="19"/>
      <c r="B26" s="20"/>
      <c r="C26" s="20"/>
      <c r="D26" s="25"/>
      <c r="E26" s="20"/>
      <c r="F26" s="22"/>
      <c r="G26" s="26"/>
      <c r="H26" s="22"/>
      <c r="I26" s="20"/>
      <c r="J26" s="24"/>
    </row>
    <row r="27" spans="1:10" x14ac:dyDescent="0.25">
      <c r="A27" s="19"/>
      <c r="B27" s="20"/>
      <c r="C27" s="20"/>
      <c r="D27" s="25"/>
      <c r="E27" s="20"/>
      <c r="F27" s="22"/>
      <c r="G27" s="26"/>
      <c r="H27" s="22"/>
      <c r="I27" s="20"/>
      <c r="J27" s="24"/>
    </row>
    <row r="28" spans="1:10" x14ac:dyDescent="0.25">
      <c r="A28" s="19"/>
      <c r="B28" s="20"/>
      <c r="C28" s="20"/>
      <c r="D28" s="25"/>
      <c r="E28" s="20"/>
      <c r="F28" s="22"/>
      <c r="G28" s="26"/>
      <c r="H28" s="22"/>
      <c r="I28" s="20"/>
      <c r="J28" s="24"/>
    </row>
    <row r="29" spans="1:10" x14ac:dyDescent="0.25">
      <c r="A29" s="19"/>
      <c r="B29" s="20"/>
      <c r="C29" s="20"/>
      <c r="D29" s="25"/>
      <c r="E29" s="20"/>
      <c r="F29" s="22"/>
      <c r="G29" s="26"/>
      <c r="H29" s="22"/>
      <c r="I29" s="20"/>
      <c r="J29" s="24"/>
    </row>
    <row r="30" spans="1:10" x14ac:dyDescent="0.25">
      <c r="A30" s="19"/>
      <c r="B30" s="20"/>
      <c r="C30" s="20"/>
      <c r="D30" s="25"/>
      <c r="E30" s="20"/>
      <c r="F30" s="22"/>
      <c r="G30" s="26"/>
      <c r="H30" s="22"/>
      <c r="I30" s="20"/>
      <c r="J30" s="24"/>
    </row>
    <row r="31" spans="1:10" x14ac:dyDescent="0.25">
      <c r="A31" s="19"/>
      <c r="B31" s="20"/>
      <c r="C31" s="20"/>
      <c r="D31" s="25"/>
      <c r="E31" s="20"/>
      <c r="F31" s="22"/>
      <c r="G31" s="26"/>
      <c r="H31" s="22"/>
      <c r="I31" s="20"/>
      <c r="J31" s="24"/>
    </row>
    <row r="32" spans="1:10" x14ac:dyDescent="0.25">
      <c r="A32" s="19"/>
      <c r="B32" s="20"/>
      <c r="C32" s="20"/>
      <c r="D32" s="25"/>
      <c r="E32" s="20"/>
      <c r="F32" s="22"/>
      <c r="G32" s="26"/>
      <c r="H32" s="22"/>
      <c r="I32" s="20"/>
      <c r="J32" s="24"/>
    </row>
    <row r="33" spans="1:14" x14ac:dyDescent="0.25">
      <c r="A33" s="19"/>
      <c r="B33" s="20"/>
      <c r="C33" s="20"/>
      <c r="D33" s="81"/>
      <c r="E33" s="20"/>
      <c r="F33" s="22"/>
      <c r="G33" s="26"/>
      <c r="H33" s="22"/>
      <c r="I33" s="20"/>
      <c r="J33" s="24"/>
    </row>
    <row r="34" spans="1:14" x14ac:dyDescent="0.25">
      <c r="A34" s="19"/>
      <c r="B34" s="20"/>
      <c r="C34" s="20"/>
      <c r="D34" s="81"/>
      <c r="E34" s="20"/>
      <c r="F34" s="22"/>
      <c r="G34" s="26"/>
      <c r="H34" s="22"/>
      <c r="I34" s="20"/>
      <c r="J34" s="24"/>
    </row>
    <row r="35" spans="1:14" x14ac:dyDescent="0.25">
      <c r="A35" s="19"/>
      <c r="B35" s="20"/>
      <c r="C35" s="20"/>
      <c r="D35" s="25"/>
      <c r="E35" s="20"/>
      <c r="F35" s="22"/>
      <c r="G35" s="26"/>
      <c r="H35" s="22"/>
      <c r="I35" s="20"/>
      <c r="J35" s="24"/>
    </row>
    <row r="36" spans="1:14" x14ac:dyDescent="0.25">
      <c r="A36" s="19"/>
      <c r="B36" s="20"/>
      <c r="C36" s="20"/>
      <c r="D36" s="25"/>
      <c r="E36" s="20"/>
      <c r="F36" s="22"/>
      <c r="G36" s="26"/>
      <c r="H36" s="22"/>
      <c r="I36" s="20"/>
      <c r="J36" s="24"/>
    </row>
    <row r="37" spans="1:14" x14ac:dyDescent="0.25">
      <c r="A37" s="19"/>
      <c r="B37" s="20"/>
      <c r="C37" s="20"/>
      <c r="D37" s="25"/>
      <c r="E37" s="20"/>
      <c r="F37" s="22"/>
      <c r="G37" s="26"/>
      <c r="H37" s="22"/>
      <c r="I37" s="20"/>
      <c r="J37" s="24"/>
    </row>
    <row r="38" spans="1:14" x14ac:dyDescent="0.25">
      <c r="A38" s="19"/>
      <c r="B38" s="20"/>
      <c r="C38" s="20"/>
      <c r="D38" s="25"/>
      <c r="E38" s="20"/>
      <c r="F38" s="22"/>
      <c r="G38" s="26"/>
      <c r="H38" s="22"/>
      <c r="I38" s="20"/>
      <c r="J38" s="24"/>
    </row>
    <row r="39" spans="1:14" s="66" customFormat="1" ht="15.75" x14ac:dyDescent="0.25">
      <c r="A39" s="58"/>
      <c r="B39" s="59"/>
      <c r="C39" s="59"/>
      <c r="D39" s="60"/>
      <c r="E39" s="61" t="s">
        <v>18</v>
      </c>
      <c r="F39" s="62"/>
      <c r="G39" s="63"/>
      <c r="H39" s="62">
        <f>SUM(H25:H38)</f>
        <v>13415</v>
      </c>
      <c r="I39" s="64"/>
      <c r="J39" s="65"/>
      <c r="L39" s="66" t="s">
        <v>29</v>
      </c>
      <c r="N39" s="80">
        <f>H25+H27+E43</f>
        <v>18153</v>
      </c>
    </row>
    <row r="40" spans="1:14" ht="5.0999999999999996" customHeight="1" x14ac:dyDescent="0.25">
      <c r="A40" s="19"/>
      <c r="B40" s="20"/>
      <c r="C40" s="20"/>
      <c r="D40" s="25"/>
      <c r="E40" s="20"/>
      <c r="F40" s="22"/>
      <c r="G40" s="26"/>
      <c r="H40" s="22"/>
      <c r="I40" s="20"/>
      <c r="J40" s="24"/>
    </row>
    <row r="41" spans="1:14" s="18" customFormat="1" x14ac:dyDescent="0.25">
      <c r="A41" s="10"/>
      <c r="B41" s="100" t="s">
        <v>8</v>
      </c>
      <c r="C41" s="99"/>
      <c r="D41" s="99"/>
      <c r="E41" s="55"/>
      <c r="F41" s="110" t="s">
        <v>19</v>
      </c>
      <c r="G41" s="110"/>
      <c r="H41" s="110"/>
      <c r="I41" s="30"/>
      <c r="J41" s="31"/>
    </row>
    <row r="42" spans="1:14" ht="5.0999999999999996" customHeight="1" x14ac:dyDescent="0.25">
      <c r="A42" s="19"/>
      <c r="B42" s="20"/>
      <c r="C42" s="20"/>
      <c r="D42" s="25"/>
      <c r="E42" s="20"/>
      <c r="F42" s="22"/>
      <c r="G42" s="26"/>
      <c r="H42" s="22"/>
      <c r="I42" s="20"/>
      <c r="J42" s="24"/>
    </row>
    <row r="43" spans="1:14" x14ac:dyDescent="0.25">
      <c r="A43" s="19"/>
      <c r="B43" s="20"/>
      <c r="C43" s="20" t="s">
        <v>9</v>
      </c>
      <c r="D43" s="25"/>
      <c r="E43" s="87">
        <v>4738</v>
      </c>
      <c r="F43" s="22"/>
      <c r="G43" s="26"/>
      <c r="H43" s="22"/>
      <c r="I43" s="20"/>
      <c r="J43" s="24"/>
    </row>
    <row r="44" spans="1:14" x14ac:dyDescent="0.25">
      <c r="A44" s="19"/>
      <c r="B44" s="20"/>
      <c r="C44" s="20"/>
      <c r="D44" s="25"/>
      <c r="E44" s="20"/>
      <c r="F44" s="22"/>
      <c r="G44" s="26"/>
      <c r="H44" s="22"/>
      <c r="I44" s="20"/>
      <c r="J44" s="24"/>
    </row>
    <row r="45" spans="1:14" x14ac:dyDescent="0.25">
      <c r="A45" s="19"/>
      <c r="B45" s="20"/>
      <c r="C45" s="20"/>
      <c r="D45" s="25"/>
      <c r="E45" s="20"/>
      <c r="F45" s="22"/>
      <c r="G45" s="26"/>
      <c r="H45" s="22"/>
      <c r="I45" s="20"/>
      <c r="J45" s="24"/>
    </row>
    <row r="46" spans="1:14" x14ac:dyDescent="0.25">
      <c r="A46" s="19"/>
      <c r="B46" s="20"/>
      <c r="C46" s="20"/>
      <c r="D46" s="25"/>
      <c r="E46" s="20"/>
      <c r="F46" s="22"/>
      <c r="G46" s="26"/>
      <c r="H46" s="22"/>
      <c r="I46" s="20"/>
      <c r="J46" s="24"/>
    </row>
    <row r="47" spans="1:14" x14ac:dyDescent="0.25">
      <c r="A47" s="19"/>
      <c r="B47" s="20"/>
      <c r="C47" s="20"/>
      <c r="D47" s="25"/>
      <c r="E47" s="20"/>
      <c r="F47" s="22"/>
      <c r="G47" s="26"/>
      <c r="H47" s="22"/>
      <c r="I47" s="20"/>
      <c r="J47" s="24"/>
    </row>
    <row r="48" spans="1:14" x14ac:dyDescent="0.25">
      <c r="A48" s="19"/>
      <c r="B48" s="20"/>
      <c r="C48" s="20"/>
      <c r="D48" s="25"/>
      <c r="E48" s="20"/>
      <c r="F48" s="22"/>
      <c r="G48" s="26"/>
      <c r="H48" s="22"/>
      <c r="I48" s="20"/>
      <c r="J48" s="24"/>
    </row>
    <row r="49" spans="1:12" ht="15.75" x14ac:dyDescent="0.25">
      <c r="A49" s="19"/>
      <c r="B49" s="102" t="s">
        <v>20</v>
      </c>
      <c r="C49" s="103"/>
      <c r="D49" s="103"/>
      <c r="E49" s="103"/>
      <c r="F49" s="103"/>
      <c r="G49" s="103"/>
      <c r="H49" s="103"/>
      <c r="I49" s="104"/>
      <c r="J49" s="24"/>
    </row>
    <row r="50" spans="1:12" ht="5.0999999999999996" customHeight="1" x14ac:dyDescent="0.25">
      <c r="A50" s="19"/>
      <c r="B50" s="20"/>
      <c r="C50" s="20"/>
      <c r="D50" s="25"/>
      <c r="E50" s="20"/>
      <c r="F50" s="22"/>
      <c r="G50" s="26"/>
      <c r="H50" s="22"/>
      <c r="I50" s="20"/>
      <c r="J50" s="24"/>
    </row>
    <row r="51" spans="1:12" s="18" customFormat="1" x14ac:dyDescent="0.25">
      <c r="A51" s="10"/>
      <c r="B51" s="54" t="s">
        <v>5</v>
      </c>
      <c r="C51" s="55"/>
      <c r="D51" s="27"/>
      <c r="E51" s="55"/>
      <c r="F51" s="29"/>
      <c r="G51" s="13" t="s">
        <v>21</v>
      </c>
      <c r="H51" s="57" t="s">
        <v>17</v>
      </c>
      <c r="I51" s="30"/>
      <c r="J51" s="31"/>
    </row>
    <row r="52" spans="1:12" ht="5.0999999999999996" customHeight="1" x14ac:dyDescent="0.25">
      <c r="A52" s="19"/>
      <c r="B52" s="20"/>
      <c r="C52" s="20"/>
      <c r="D52" s="25"/>
      <c r="E52" s="20"/>
      <c r="F52" s="22"/>
      <c r="G52" s="26"/>
      <c r="H52" s="22"/>
      <c r="I52" s="20"/>
      <c r="J52" s="24"/>
    </row>
    <row r="53" spans="1:12" x14ac:dyDescent="0.25">
      <c r="A53" s="19"/>
      <c r="B53" s="20"/>
      <c r="C53" s="20" t="s">
        <v>10</v>
      </c>
      <c r="D53" s="25"/>
      <c r="E53" s="20"/>
      <c r="F53" s="22"/>
      <c r="G53" s="67">
        <v>0</v>
      </c>
      <c r="H53" s="22">
        <v>-829</v>
      </c>
      <c r="I53" s="20"/>
      <c r="J53" s="24"/>
    </row>
    <row r="54" spans="1:12" x14ac:dyDescent="0.25">
      <c r="A54" s="19"/>
      <c r="B54" s="20"/>
      <c r="C54" s="20" t="s">
        <v>11</v>
      </c>
      <c r="D54" s="25"/>
      <c r="E54" s="20"/>
      <c r="F54" s="22"/>
      <c r="G54" s="67">
        <v>0</v>
      </c>
      <c r="H54" s="71">
        <v>2244</v>
      </c>
      <c r="I54" s="20"/>
      <c r="J54" s="24"/>
    </row>
    <row r="55" spans="1:12" x14ac:dyDescent="0.25">
      <c r="A55" s="19"/>
      <c r="B55" s="20"/>
      <c r="C55" s="20"/>
      <c r="D55" s="25"/>
      <c r="E55" s="20"/>
      <c r="F55" s="22"/>
      <c r="G55" s="67"/>
      <c r="H55" s="68"/>
      <c r="I55" s="20"/>
      <c r="J55" s="24"/>
      <c r="K55" s="9">
        <v>24.76</v>
      </c>
      <c r="L55" s="69" t="s">
        <v>25</v>
      </c>
    </row>
    <row r="56" spans="1:12" x14ac:dyDescent="0.25">
      <c r="A56" s="19"/>
      <c r="B56" s="20"/>
      <c r="C56" s="20"/>
      <c r="D56" s="25"/>
      <c r="E56" s="20"/>
      <c r="F56" s="22"/>
      <c r="G56" s="67"/>
      <c r="H56" s="22"/>
      <c r="I56" s="20"/>
      <c r="J56" s="24"/>
      <c r="L56" s="9">
        <f>(14872/4)*0.01</f>
        <v>37.18</v>
      </c>
    </row>
    <row r="57" spans="1:12" x14ac:dyDescent="0.25">
      <c r="A57" s="19"/>
      <c r="B57" s="20"/>
      <c r="C57" s="20"/>
      <c r="D57" s="25"/>
      <c r="E57" s="20"/>
      <c r="F57" s="22"/>
      <c r="G57" s="70"/>
      <c r="H57" s="71"/>
      <c r="I57" s="20"/>
      <c r="J57" s="24"/>
    </row>
    <row r="58" spans="1:12" x14ac:dyDescent="0.25">
      <c r="A58" s="19"/>
      <c r="B58" s="20"/>
      <c r="C58" s="20"/>
      <c r="D58" s="25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25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25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25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25"/>
      <c r="E62" s="61" t="s">
        <v>22</v>
      </c>
      <c r="F62" s="62"/>
      <c r="G62" s="63"/>
      <c r="H62" s="62">
        <f>SUM(H53:H61)</f>
        <v>1415</v>
      </c>
      <c r="I62" s="64"/>
      <c r="J62" s="24"/>
    </row>
    <row r="63" spans="1:12" ht="5.0999999999999996" customHeight="1" x14ac:dyDescent="0.25">
      <c r="A63" s="19"/>
      <c r="B63" s="20"/>
      <c r="C63" s="20"/>
      <c r="D63" s="25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23</v>
      </c>
      <c r="F64" s="75"/>
      <c r="G64" s="76"/>
      <c r="H64" s="75">
        <f>H39-H62</f>
        <v>12000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E5:F5"/>
    <mergeCell ref="B5:C5"/>
    <mergeCell ref="B6:C6"/>
    <mergeCell ref="B49:I49"/>
    <mergeCell ref="B17:C18"/>
    <mergeCell ref="B19:C19"/>
    <mergeCell ref="B21:I21"/>
    <mergeCell ref="B41:D41"/>
    <mergeCell ref="F41:H41"/>
    <mergeCell ref="G12:H12"/>
    <mergeCell ref="B14:C14"/>
    <mergeCell ref="B12:C12"/>
    <mergeCell ref="B10:C10"/>
    <mergeCell ref="E6:F6"/>
  </mergeCells>
  <pageMargins left="0.39370078740157483" right="0.39370078740157483" top="0.39370078740157483" bottom="0.39370078740157483" header="0.31496062992125984" footer="0.31496062992125984"/>
  <pageSetup paperSize="9" scale="92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opLeftCell="A22" zoomScaleNormal="100" workbookViewId="0">
      <selection activeCell="H26" sqref="H26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3" width="9.140625" style="9"/>
    <col min="14" max="14" width="11.28515625" style="9" bestFit="1" customWidth="1"/>
    <col min="15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88" t="s">
        <v>2</v>
      </c>
      <c r="E2" s="12"/>
      <c r="F2" s="14"/>
      <c r="G2" s="88" t="s">
        <v>15</v>
      </c>
      <c r="H2" s="90" t="s">
        <v>16</v>
      </c>
      <c r="I2" s="16"/>
      <c r="J2" s="17"/>
    </row>
    <row r="3" spans="1:10" x14ac:dyDescent="0.25">
      <c r="A3" s="19"/>
      <c r="B3" s="20"/>
      <c r="C3" s="20"/>
      <c r="D3" s="89" t="s">
        <v>7</v>
      </c>
      <c r="E3" s="20"/>
      <c r="F3" s="22"/>
      <c r="G3" s="89">
        <f>SPECS!B3</f>
        <v>12</v>
      </c>
      <c r="H3" s="23">
        <f>SPECS!B4</f>
        <v>43524</v>
      </c>
      <c r="I3" s="20"/>
      <c r="J3" s="24"/>
    </row>
    <row r="4" spans="1:10" x14ac:dyDescent="0.25">
      <c r="A4" s="19"/>
      <c r="B4" s="20"/>
      <c r="C4" s="20"/>
      <c r="D4" s="91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100" t="s">
        <v>0</v>
      </c>
      <c r="C5" s="99"/>
      <c r="D5" s="27"/>
      <c r="E5" s="99" t="s">
        <v>12</v>
      </c>
      <c r="F5" s="99"/>
      <c r="G5" s="28"/>
      <c r="H5" s="29"/>
      <c r="I5" s="30"/>
      <c r="J5" s="31"/>
    </row>
    <row r="6" spans="1:10" x14ac:dyDescent="0.25">
      <c r="A6" s="19"/>
      <c r="B6" s="101" t="s">
        <v>47</v>
      </c>
      <c r="C6" s="101"/>
      <c r="D6" s="91"/>
      <c r="E6" s="101" t="s">
        <v>48</v>
      </c>
      <c r="F6" s="101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113" t="s">
        <v>0</v>
      </c>
      <c r="C10" s="114"/>
      <c r="D10" s="91" t="str">
        <f>B6</f>
        <v>D300</v>
      </c>
      <c r="E10" s="41" t="s">
        <v>12</v>
      </c>
      <c r="F10" s="22" t="str">
        <f>E6</f>
        <v>Mr Leon Basil Geldenhuys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91"/>
      <c r="E11" s="20"/>
      <c r="F11" s="22"/>
      <c r="G11" s="26"/>
      <c r="H11" s="22"/>
      <c r="I11" s="20"/>
      <c r="J11" s="24"/>
    </row>
    <row r="12" spans="1:10" x14ac:dyDescent="0.25">
      <c r="A12" s="19"/>
      <c r="B12" s="113" t="s">
        <v>1</v>
      </c>
      <c r="C12" s="114"/>
      <c r="D12" s="91" t="s">
        <v>49</v>
      </c>
      <c r="E12" s="20"/>
      <c r="F12" s="44" t="s">
        <v>24</v>
      </c>
      <c r="G12" s="111"/>
      <c r="H12" s="112"/>
      <c r="I12" s="20"/>
      <c r="J12" s="24"/>
    </row>
    <row r="13" spans="1:10" ht="5.0999999999999996" customHeight="1" x14ac:dyDescent="0.25">
      <c r="A13" s="19"/>
      <c r="B13" s="42"/>
      <c r="C13" s="43"/>
      <c r="D13" s="91"/>
      <c r="E13" s="20"/>
      <c r="F13" s="22"/>
      <c r="G13" s="26"/>
      <c r="H13" s="22"/>
      <c r="I13" s="20"/>
      <c r="J13" s="24"/>
    </row>
    <row r="14" spans="1:10" x14ac:dyDescent="0.25">
      <c r="A14" s="19"/>
      <c r="B14" s="113" t="s">
        <v>2</v>
      </c>
      <c r="C14" s="114"/>
      <c r="D14" s="91" t="s">
        <v>7</v>
      </c>
      <c r="E14" s="20"/>
      <c r="F14" s="22"/>
      <c r="G14" s="41" t="s">
        <v>15</v>
      </c>
      <c r="H14" s="45">
        <f>G3</f>
        <v>12</v>
      </c>
      <c r="I14" s="20"/>
      <c r="J14" s="24"/>
    </row>
    <row r="15" spans="1:10" ht="5.0999999999999996" customHeight="1" x14ac:dyDescent="0.25">
      <c r="A15" s="19"/>
      <c r="B15" s="20"/>
      <c r="C15" s="20"/>
      <c r="D15" s="91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3</v>
      </c>
      <c r="C16" s="20"/>
      <c r="D16" s="91"/>
      <c r="E16" s="20"/>
      <c r="F16" s="22"/>
      <c r="G16" s="41" t="s">
        <v>16</v>
      </c>
      <c r="H16" s="48">
        <f>H3</f>
        <v>43524</v>
      </c>
      <c r="I16" s="20"/>
      <c r="J16" s="24"/>
    </row>
    <row r="17" spans="1:10" ht="5.0999999999999996" customHeight="1" x14ac:dyDescent="0.25">
      <c r="A17" s="19"/>
      <c r="B17" s="105" t="s">
        <v>4</v>
      </c>
      <c r="C17" s="105"/>
      <c r="D17" s="91"/>
      <c r="E17" s="20"/>
      <c r="F17" s="22"/>
      <c r="G17" s="46"/>
      <c r="H17" s="22"/>
      <c r="I17" s="20"/>
      <c r="J17" s="24"/>
    </row>
    <row r="18" spans="1:10" x14ac:dyDescent="0.25">
      <c r="A18" s="19"/>
      <c r="B18" s="105"/>
      <c r="C18" s="105"/>
      <c r="D18" s="91"/>
      <c r="E18" s="20"/>
      <c r="F18" s="22"/>
      <c r="G18" s="41" t="s">
        <v>14</v>
      </c>
      <c r="H18" s="22">
        <f>H25/21/8</f>
        <v>79.226190476190482</v>
      </c>
      <c r="I18" s="20"/>
      <c r="J18" s="24"/>
    </row>
    <row r="19" spans="1:10" x14ac:dyDescent="0.25">
      <c r="A19" s="19"/>
      <c r="B19" s="106">
        <v>2210</v>
      </c>
      <c r="C19" s="106"/>
      <c r="D19" s="91"/>
      <c r="E19" s="20"/>
      <c r="F19" s="22"/>
      <c r="G19" s="26"/>
      <c r="H19" s="22"/>
      <c r="I19" s="20"/>
      <c r="J19" s="24"/>
    </row>
    <row r="20" spans="1:10" x14ac:dyDescent="0.25">
      <c r="A20" s="19"/>
      <c r="B20" s="49"/>
      <c r="C20" s="20"/>
      <c r="D20" s="91"/>
      <c r="E20" s="20"/>
      <c r="F20" s="22"/>
      <c r="G20" s="26"/>
      <c r="H20" s="22"/>
      <c r="I20" s="20"/>
      <c r="J20" s="24"/>
    </row>
    <row r="21" spans="1:10" s="18" customFormat="1" ht="15.75" x14ac:dyDescent="0.25">
      <c r="A21" s="10"/>
      <c r="B21" s="107" t="s">
        <v>6</v>
      </c>
      <c r="C21" s="108"/>
      <c r="D21" s="108"/>
      <c r="E21" s="108"/>
      <c r="F21" s="108"/>
      <c r="G21" s="108"/>
      <c r="H21" s="108"/>
      <c r="I21" s="109"/>
      <c r="J21" s="50"/>
    </row>
    <row r="22" spans="1:10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0" s="18" customFormat="1" x14ac:dyDescent="0.25">
      <c r="A23" s="10"/>
      <c r="B23" s="92" t="s">
        <v>5</v>
      </c>
      <c r="C23" s="55"/>
      <c r="D23" s="27"/>
      <c r="E23" s="55"/>
      <c r="F23" s="90" t="s">
        <v>13</v>
      </c>
      <c r="G23" s="56" t="s">
        <v>14</v>
      </c>
      <c r="H23" s="57" t="s">
        <v>17</v>
      </c>
      <c r="I23" s="30"/>
      <c r="J23" s="31"/>
    </row>
    <row r="24" spans="1:10" ht="5.0999999999999996" customHeight="1" x14ac:dyDescent="0.25">
      <c r="A24" s="19"/>
      <c r="B24" s="20"/>
      <c r="C24" s="20"/>
      <c r="D24" s="91"/>
      <c r="E24" s="20"/>
      <c r="F24" s="22"/>
      <c r="G24" s="26"/>
      <c r="H24" s="22"/>
      <c r="I24" s="20"/>
      <c r="J24" s="24"/>
    </row>
    <row r="25" spans="1:10" x14ac:dyDescent="0.25">
      <c r="A25" s="19"/>
      <c r="B25" s="20"/>
      <c r="C25" s="20" t="s">
        <v>33</v>
      </c>
      <c r="D25" s="91"/>
      <c r="E25" s="20"/>
      <c r="F25" s="22"/>
      <c r="G25" s="26"/>
      <c r="H25" s="22">
        <f>12089+24+1230+37+250+61+13+13-334-64-9</f>
        <v>13310</v>
      </c>
      <c r="I25" s="20"/>
      <c r="J25" s="24"/>
    </row>
    <row r="26" spans="1:10" x14ac:dyDescent="0.25">
      <c r="A26" s="19"/>
      <c r="B26" s="20"/>
      <c r="C26" s="20"/>
      <c r="D26" s="91"/>
      <c r="E26" s="20"/>
      <c r="F26" s="22"/>
      <c r="G26" s="26"/>
      <c r="H26" s="22"/>
      <c r="I26" s="20"/>
      <c r="J26" s="24"/>
    </row>
    <row r="27" spans="1:10" x14ac:dyDescent="0.25">
      <c r="A27" s="19"/>
      <c r="B27" s="20"/>
      <c r="C27" s="20"/>
      <c r="D27" s="91"/>
      <c r="E27" s="20"/>
      <c r="F27" s="22"/>
      <c r="G27" s="26"/>
      <c r="H27" s="22"/>
      <c r="I27" s="20"/>
      <c r="J27" s="24"/>
    </row>
    <row r="28" spans="1:10" x14ac:dyDescent="0.25">
      <c r="A28" s="19"/>
      <c r="B28" s="20"/>
      <c r="C28" s="20"/>
      <c r="D28" s="91"/>
      <c r="E28" s="20"/>
      <c r="F28" s="22"/>
      <c r="G28" s="26"/>
      <c r="H28" s="71"/>
      <c r="I28" s="20"/>
      <c r="J28" s="24"/>
    </row>
    <row r="29" spans="1:10" x14ac:dyDescent="0.25">
      <c r="A29" s="19"/>
      <c r="B29" s="20"/>
      <c r="C29" s="20"/>
      <c r="D29" s="91"/>
      <c r="E29" s="20"/>
      <c r="F29" s="22"/>
      <c r="G29" s="26"/>
      <c r="H29" s="22"/>
      <c r="I29" s="20"/>
      <c r="J29" s="24"/>
    </row>
    <row r="30" spans="1:10" x14ac:dyDescent="0.25">
      <c r="A30" s="19"/>
      <c r="B30" s="20"/>
      <c r="C30" s="20"/>
      <c r="D30" s="91"/>
      <c r="E30" s="20"/>
      <c r="F30" s="22"/>
      <c r="G30" s="26"/>
      <c r="H30" s="22"/>
      <c r="I30" s="20"/>
      <c r="J30" s="24"/>
    </row>
    <row r="31" spans="1:10" x14ac:dyDescent="0.25">
      <c r="A31" s="19"/>
      <c r="B31" s="20"/>
      <c r="C31" s="20"/>
      <c r="D31" s="91"/>
      <c r="E31" s="20"/>
      <c r="F31" s="22"/>
      <c r="G31" s="26"/>
      <c r="H31" s="22"/>
      <c r="I31" s="20"/>
      <c r="J31" s="24"/>
    </row>
    <row r="32" spans="1:10" x14ac:dyDescent="0.25">
      <c r="A32" s="19"/>
      <c r="B32" s="20"/>
      <c r="C32" s="20"/>
      <c r="D32" s="91"/>
      <c r="E32" s="20"/>
      <c r="F32" s="22"/>
      <c r="G32" s="26"/>
      <c r="H32" s="22"/>
      <c r="I32" s="20"/>
      <c r="J32" s="24"/>
    </row>
    <row r="33" spans="1:14" x14ac:dyDescent="0.25">
      <c r="A33" s="19"/>
      <c r="B33" s="20"/>
      <c r="C33" s="20"/>
      <c r="D33" s="91"/>
      <c r="E33" s="20"/>
      <c r="F33" s="22"/>
      <c r="G33" s="26"/>
      <c r="H33" s="22"/>
      <c r="I33" s="20"/>
      <c r="J33" s="24"/>
    </row>
    <row r="34" spans="1:14" x14ac:dyDescent="0.25">
      <c r="A34" s="19"/>
      <c r="B34" s="20"/>
      <c r="C34" s="20"/>
      <c r="D34" s="91"/>
      <c r="E34" s="20"/>
      <c r="F34" s="22"/>
      <c r="G34" s="26"/>
      <c r="H34" s="22"/>
      <c r="I34" s="20"/>
      <c r="J34" s="24"/>
    </row>
    <row r="35" spans="1:14" x14ac:dyDescent="0.25">
      <c r="A35" s="19"/>
      <c r="B35" s="20"/>
      <c r="C35" s="20"/>
      <c r="D35" s="91"/>
      <c r="E35" s="20"/>
      <c r="F35" s="22"/>
      <c r="G35" s="26"/>
      <c r="H35" s="22"/>
      <c r="I35" s="20"/>
      <c r="J35" s="24"/>
    </row>
    <row r="36" spans="1:14" x14ac:dyDescent="0.25">
      <c r="A36" s="19"/>
      <c r="B36" s="20"/>
      <c r="C36" s="20"/>
      <c r="D36" s="91"/>
      <c r="E36" s="20"/>
      <c r="F36" s="22"/>
      <c r="G36" s="26"/>
      <c r="H36" s="22"/>
      <c r="I36" s="20"/>
      <c r="J36" s="24"/>
    </row>
    <row r="37" spans="1:14" s="66" customFormat="1" ht="15.75" x14ac:dyDescent="0.25">
      <c r="A37" s="58"/>
      <c r="B37" s="59"/>
      <c r="C37" s="59"/>
      <c r="D37" s="60"/>
      <c r="E37" s="61" t="s">
        <v>18</v>
      </c>
      <c r="F37" s="62"/>
      <c r="G37" s="63"/>
      <c r="H37" s="62">
        <f>SUM(H25:H36)</f>
        <v>13310</v>
      </c>
      <c r="I37" s="64"/>
      <c r="J37" s="65"/>
      <c r="L37" s="66" t="s">
        <v>29</v>
      </c>
      <c r="N37" s="80">
        <f>H25+E41</f>
        <v>15513</v>
      </c>
    </row>
    <row r="38" spans="1:14" ht="5.0999999999999996" customHeight="1" x14ac:dyDescent="0.25">
      <c r="A38" s="19"/>
      <c r="B38" s="20"/>
      <c r="C38" s="20"/>
      <c r="D38" s="91"/>
      <c r="E38" s="20"/>
      <c r="F38" s="22"/>
      <c r="G38" s="26"/>
      <c r="H38" s="22"/>
      <c r="I38" s="20"/>
      <c r="J38" s="24"/>
    </row>
    <row r="39" spans="1:14" s="18" customFormat="1" x14ac:dyDescent="0.25">
      <c r="A39" s="10"/>
      <c r="B39" s="100" t="s">
        <v>8</v>
      </c>
      <c r="C39" s="99"/>
      <c r="D39" s="99"/>
      <c r="E39" s="55"/>
      <c r="F39" s="110" t="s">
        <v>19</v>
      </c>
      <c r="G39" s="110"/>
      <c r="H39" s="110"/>
      <c r="I39" s="30"/>
      <c r="J39" s="31"/>
    </row>
    <row r="40" spans="1:14" ht="5.0999999999999996" customHeight="1" x14ac:dyDescent="0.25">
      <c r="A40" s="19"/>
      <c r="B40" s="20"/>
      <c r="C40" s="20"/>
      <c r="D40" s="91"/>
      <c r="E40" s="20"/>
      <c r="F40" s="22"/>
      <c r="G40" s="26"/>
      <c r="H40" s="22"/>
      <c r="I40" s="20"/>
      <c r="J40" s="24"/>
    </row>
    <row r="41" spans="1:14" x14ac:dyDescent="0.25">
      <c r="A41" s="19"/>
      <c r="B41" s="20"/>
      <c r="C41" s="20" t="s">
        <v>9</v>
      </c>
      <c r="D41" s="91"/>
      <c r="E41" s="22">
        <v>2203</v>
      </c>
      <c r="F41" s="22"/>
      <c r="G41" s="26"/>
      <c r="H41" s="22"/>
      <c r="I41" s="20"/>
      <c r="J41" s="24"/>
    </row>
    <row r="42" spans="1:14" x14ac:dyDescent="0.25">
      <c r="A42" s="19"/>
      <c r="B42" s="20"/>
      <c r="C42" s="20"/>
      <c r="D42" s="91"/>
      <c r="E42" s="20"/>
      <c r="F42" s="22"/>
      <c r="G42" s="26"/>
      <c r="H42" s="22"/>
      <c r="I42" s="20"/>
      <c r="J42" s="24"/>
    </row>
    <row r="43" spans="1:14" x14ac:dyDescent="0.25">
      <c r="A43" s="19"/>
      <c r="B43" s="20"/>
      <c r="C43" s="20"/>
      <c r="D43" s="91"/>
      <c r="E43" s="20"/>
      <c r="F43" s="22"/>
      <c r="G43" s="26"/>
      <c r="H43" s="22"/>
      <c r="I43" s="20"/>
      <c r="J43" s="24"/>
    </row>
    <row r="44" spans="1:14" x14ac:dyDescent="0.25">
      <c r="A44" s="19"/>
      <c r="B44" s="20"/>
      <c r="C44" s="20"/>
      <c r="D44" s="91"/>
      <c r="E44" s="20"/>
      <c r="F44" s="22"/>
      <c r="G44" s="26"/>
      <c r="H44" s="22"/>
      <c r="I44" s="20"/>
      <c r="J44" s="24"/>
    </row>
    <row r="45" spans="1:14" x14ac:dyDescent="0.25">
      <c r="A45" s="19"/>
      <c r="B45" s="20"/>
      <c r="C45" s="20"/>
      <c r="D45" s="91"/>
      <c r="E45" s="20"/>
      <c r="F45" s="22"/>
      <c r="G45" s="26"/>
      <c r="H45" s="22"/>
      <c r="I45" s="20"/>
      <c r="J45" s="24"/>
    </row>
    <row r="46" spans="1:14" x14ac:dyDescent="0.25">
      <c r="A46" s="19"/>
      <c r="B46" s="20"/>
      <c r="C46" s="20"/>
      <c r="D46" s="91"/>
      <c r="E46" s="20"/>
      <c r="F46" s="22"/>
      <c r="G46" s="26"/>
      <c r="H46" s="22"/>
      <c r="I46" s="20"/>
      <c r="J46" s="24"/>
    </row>
    <row r="47" spans="1:14" ht="15.75" x14ac:dyDescent="0.25">
      <c r="A47" s="19"/>
      <c r="B47" s="102" t="s">
        <v>20</v>
      </c>
      <c r="C47" s="103"/>
      <c r="D47" s="103"/>
      <c r="E47" s="103"/>
      <c r="F47" s="103"/>
      <c r="G47" s="103"/>
      <c r="H47" s="103"/>
      <c r="I47" s="104"/>
      <c r="J47" s="24"/>
    </row>
    <row r="48" spans="1:14" ht="5.0999999999999996" customHeight="1" x14ac:dyDescent="0.25">
      <c r="A48" s="19"/>
      <c r="B48" s="20"/>
      <c r="C48" s="20"/>
      <c r="D48" s="91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92" t="s">
        <v>5</v>
      </c>
      <c r="C49" s="55"/>
      <c r="D49" s="27"/>
      <c r="E49" s="55"/>
      <c r="F49" s="29"/>
      <c r="G49" s="88" t="s">
        <v>21</v>
      </c>
      <c r="H49" s="57" t="s">
        <v>17</v>
      </c>
      <c r="I49" s="30"/>
      <c r="J49" s="31"/>
    </row>
    <row r="50" spans="1:12" ht="5.0999999999999996" customHeight="1" x14ac:dyDescent="0.25">
      <c r="A50" s="19"/>
      <c r="B50" s="20"/>
      <c r="C50" s="20"/>
      <c r="D50" s="91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/>
      <c r="D51" s="91"/>
      <c r="E51" s="20"/>
      <c r="F51" s="22"/>
      <c r="G51" s="67"/>
      <c r="H51" s="22"/>
      <c r="I51" s="20"/>
      <c r="J51" s="24"/>
    </row>
    <row r="52" spans="1:12" x14ac:dyDescent="0.25">
      <c r="A52" s="19"/>
      <c r="B52" s="20"/>
      <c r="C52" s="20" t="s">
        <v>10</v>
      </c>
      <c r="D52" s="91"/>
      <c r="E52" s="20"/>
      <c r="F52" s="22"/>
      <c r="G52" s="67">
        <v>0</v>
      </c>
      <c r="H52" s="22">
        <v>-310</v>
      </c>
      <c r="I52" s="20"/>
      <c r="J52" s="24"/>
    </row>
    <row r="53" spans="1:12" x14ac:dyDescent="0.25">
      <c r="A53" s="19"/>
      <c r="B53" s="20"/>
      <c r="C53" s="20" t="s">
        <v>11</v>
      </c>
      <c r="D53" s="91"/>
      <c r="E53" s="20"/>
      <c r="F53" s="22"/>
      <c r="G53" s="67">
        <v>0</v>
      </c>
      <c r="H53" s="71">
        <v>1620</v>
      </c>
      <c r="I53" s="20"/>
      <c r="J53" s="24"/>
    </row>
    <row r="54" spans="1:12" x14ac:dyDescent="0.25">
      <c r="A54" s="19"/>
      <c r="B54" s="20"/>
      <c r="C54" s="20"/>
      <c r="D54" s="91"/>
      <c r="E54" s="20"/>
      <c r="F54" s="22"/>
      <c r="G54" s="67"/>
      <c r="H54" s="68"/>
      <c r="I54" s="20"/>
      <c r="J54" s="24"/>
      <c r="L54" s="69"/>
    </row>
    <row r="55" spans="1:12" x14ac:dyDescent="0.25">
      <c r="A55" s="19"/>
      <c r="B55" s="20"/>
      <c r="C55" s="20"/>
      <c r="D55" s="91"/>
      <c r="E55" s="20"/>
      <c r="F55" s="22"/>
      <c r="G55" s="67"/>
      <c r="H55" s="71"/>
      <c r="I55" s="20"/>
      <c r="J55" s="24"/>
    </row>
    <row r="56" spans="1:12" x14ac:dyDescent="0.25">
      <c r="A56" s="19"/>
      <c r="B56" s="20"/>
      <c r="C56" s="20"/>
      <c r="D56" s="91"/>
      <c r="E56" s="20"/>
      <c r="F56" s="22"/>
      <c r="G56" s="93"/>
      <c r="H56" s="94"/>
      <c r="I56" s="20"/>
      <c r="J56" s="24"/>
    </row>
    <row r="57" spans="1:12" x14ac:dyDescent="0.25">
      <c r="A57" s="19"/>
      <c r="B57" s="20"/>
      <c r="C57" s="20"/>
      <c r="D57" s="91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91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91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91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91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91"/>
      <c r="E62" s="61" t="s">
        <v>22</v>
      </c>
      <c r="F62" s="62"/>
      <c r="G62" s="63"/>
      <c r="H62" s="62">
        <f>SUM(H51:H61)</f>
        <v>1310</v>
      </c>
      <c r="I62" s="64"/>
      <c r="J62" s="24"/>
    </row>
    <row r="63" spans="1:12" ht="5.0999999999999996" customHeight="1" x14ac:dyDescent="0.25">
      <c r="A63" s="19"/>
      <c r="B63" s="20"/>
      <c r="C63" s="20"/>
      <c r="D63" s="91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23</v>
      </c>
      <c r="F64" s="75"/>
      <c r="G64" s="76"/>
      <c r="H64" s="75">
        <f>H37-H62</f>
        <v>12000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47:I47"/>
    <mergeCell ref="G12:H12"/>
    <mergeCell ref="B14:C14"/>
    <mergeCell ref="B17:C18"/>
    <mergeCell ref="B19:C19"/>
    <mergeCell ref="B21:I21"/>
    <mergeCell ref="B39:D39"/>
    <mergeCell ref="F39:H39"/>
    <mergeCell ref="B5:C5"/>
    <mergeCell ref="E5:F5"/>
    <mergeCell ref="B6:C6"/>
    <mergeCell ref="E6:F6"/>
    <mergeCell ref="B10:C10"/>
    <mergeCell ref="B12:C12"/>
  </mergeCells>
  <pageMargins left="0.39370078740157483" right="0.39370078740157483" top="0.39370078740157483" bottom="0.39370078740157483" header="0.31496062992125984" footer="0.31496062992125984"/>
  <pageSetup paperSize="9" scale="92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opLeftCell="A23" zoomScaleNormal="100" workbookViewId="0">
      <selection activeCell="N57" sqref="N57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3" width="9.140625" style="9"/>
    <col min="14" max="14" width="11.28515625" style="9" bestFit="1" customWidth="1"/>
    <col min="15" max="16384" width="9.140625" style="9"/>
  </cols>
  <sheetData>
    <row r="1" spans="1:10" ht="9.9499999999999993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s="18" customFormat="1" x14ac:dyDescent="0.25">
      <c r="A2" s="10"/>
      <c r="B2" s="11"/>
      <c r="C2" s="12"/>
      <c r="D2" s="88" t="s">
        <v>2</v>
      </c>
      <c r="E2" s="12"/>
      <c r="F2" s="14"/>
      <c r="G2" s="88" t="s">
        <v>15</v>
      </c>
      <c r="H2" s="90" t="s">
        <v>16</v>
      </c>
      <c r="I2" s="16"/>
      <c r="J2" s="17"/>
    </row>
    <row r="3" spans="1:10" x14ac:dyDescent="0.25">
      <c r="A3" s="19"/>
      <c r="B3" s="20"/>
      <c r="C3" s="20"/>
      <c r="D3" s="89" t="s">
        <v>7</v>
      </c>
      <c r="E3" s="20"/>
      <c r="F3" s="22"/>
      <c r="G3" s="89">
        <f>SPECS!B3</f>
        <v>12</v>
      </c>
      <c r="H3" s="23">
        <f>SPECS!B4</f>
        <v>43524</v>
      </c>
      <c r="I3" s="20"/>
      <c r="J3" s="24"/>
    </row>
    <row r="4" spans="1:10" x14ac:dyDescent="0.25">
      <c r="A4" s="19"/>
      <c r="B4" s="20"/>
      <c r="C4" s="20"/>
      <c r="D4" s="91"/>
      <c r="E4" s="20"/>
      <c r="F4" s="22"/>
      <c r="G4" s="26"/>
      <c r="H4" s="22"/>
      <c r="I4" s="20"/>
      <c r="J4" s="24"/>
    </row>
    <row r="5" spans="1:10" s="18" customFormat="1" x14ac:dyDescent="0.25">
      <c r="A5" s="10"/>
      <c r="B5" s="100" t="s">
        <v>0</v>
      </c>
      <c r="C5" s="99"/>
      <c r="D5" s="27"/>
      <c r="E5" s="99" t="s">
        <v>12</v>
      </c>
      <c r="F5" s="99"/>
      <c r="G5" s="28"/>
      <c r="H5" s="29"/>
      <c r="I5" s="30"/>
      <c r="J5" s="31"/>
    </row>
    <row r="6" spans="1:10" x14ac:dyDescent="0.25">
      <c r="A6" s="19"/>
      <c r="B6" s="101" t="s">
        <v>35</v>
      </c>
      <c r="C6" s="101"/>
      <c r="D6" s="91"/>
      <c r="E6" s="101" t="s">
        <v>36</v>
      </c>
      <c r="F6" s="101"/>
      <c r="G6" s="26"/>
      <c r="H6" s="22"/>
      <c r="I6" s="20"/>
      <c r="J6" s="24"/>
    </row>
    <row r="7" spans="1:10" x14ac:dyDescent="0.25">
      <c r="A7" s="32"/>
      <c r="B7" s="33"/>
      <c r="C7" s="33"/>
      <c r="D7" s="34"/>
      <c r="E7" s="33"/>
      <c r="F7" s="35"/>
      <c r="G7" s="36"/>
      <c r="H7" s="35"/>
      <c r="I7" s="33"/>
      <c r="J7" s="37"/>
    </row>
    <row r="8" spans="1:10" ht="40.5" customHeight="1" x14ac:dyDescent="0.25"/>
    <row r="9" spans="1:10" ht="9.9499999999999993" customHeight="1" x14ac:dyDescent="0.25">
      <c r="A9" s="3"/>
      <c r="B9" s="4"/>
      <c r="C9" s="4"/>
      <c r="D9" s="5"/>
      <c r="E9" s="4"/>
      <c r="F9" s="6"/>
      <c r="G9" s="7"/>
      <c r="H9" s="6"/>
      <c r="I9" s="4"/>
      <c r="J9" s="8"/>
    </row>
    <row r="10" spans="1:10" x14ac:dyDescent="0.25">
      <c r="A10" s="19"/>
      <c r="B10" s="113" t="s">
        <v>0</v>
      </c>
      <c r="C10" s="114"/>
      <c r="D10" s="91" t="str">
        <f>B6</f>
        <v>D500</v>
      </c>
      <c r="E10" s="41" t="s">
        <v>12</v>
      </c>
      <c r="F10" s="22" t="str">
        <f>E6</f>
        <v>Mrs Nicole Lilian Potgieter</v>
      </c>
      <c r="G10" s="26"/>
      <c r="H10" s="22"/>
      <c r="I10" s="20"/>
      <c r="J10" s="24"/>
    </row>
    <row r="11" spans="1:10" ht="5.0999999999999996" customHeight="1" x14ac:dyDescent="0.25">
      <c r="A11" s="19"/>
      <c r="B11" s="42"/>
      <c r="C11" s="43"/>
      <c r="D11" s="91"/>
      <c r="E11" s="20"/>
      <c r="F11" s="22"/>
      <c r="G11" s="26"/>
      <c r="H11" s="22"/>
      <c r="I11" s="20"/>
      <c r="J11" s="24"/>
    </row>
    <row r="12" spans="1:10" x14ac:dyDescent="0.25">
      <c r="A12" s="19"/>
      <c r="B12" s="113" t="s">
        <v>1</v>
      </c>
      <c r="C12" s="114"/>
      <c r="D12" s="91" t="s">
        <v>37</v>
      </c>
      <c r="E12" s="20"/>
      <c r="F12" s="44" t="s">
        <v>24</v>
      </c>
      <c r="G12" s="111" t="s">
        <v>38</v>
      </c>
      <c r="H12" s="112"/>
      <c r="I12" s="20"/>
      <c r="J12" s="24"/>
    </row>
    <row r="13" spans="1:10" ht="5.0999999999999996" customHeight="1" x14ac:dyDescent="0.25">
      <c r="A13" s="19"/>
      <c r="B13" s="42"/>
      <c r="C13" s="43"/>
      <c r="D13" s="91"/>
      <c r="E13" s="20"/>
      <c r="F13" s="22"/>
      <c r="G13" s="26"/>
      <c r="H13" s="22"/>
      <c r="I13" s="20"/>
      <c r="J13" s="24"/>
    </row>
    <row r="14" spans="1:10" x14ac:dyDescent="0.25">
      <c r="A14" s="19"/>
      <c r="B14" s="113" t="s">
        <v>2</v>
      </c>
      <c r="C14" s="114"/>
      <c r="D14" s="91" t="s">
        <v>7</v>
      </c>
      <c r="E14" s="20"/>
      <c r="F14" s="22"/>
      <c r="G14" s="41" t="s">
        <v>15</v>
      </c>
      <c r="H14" s="45">
        <f>G3</f>
        <v>12</v>
      </c>
      <c r="I14" s="20"/>
      <c r="J14" s="24"/>
    </row>
    <row r="15" spans="1:10" ht="5.0999999999999996" customHeight="1" x14ac:dyDescent="0.25">
      <c r="A15" s="19"/>
      <c r="B15" s="20"/>
      <c r="C15" s="20"/>
      <c r="D15" s="91"/>
      <c r="E15" s="20"/>
      <c r="F15" s="22"/>
      <c r="G15" s="46"/>
      <c r="H15" s="22"/>
      <c r="I15" s="20"/>
      <c r="J15" s="24"/>
    </row>
    <row r="16" spans="1:10" x14ac:dyDescent="0.25">
      <c r="A16" s="19"/>
      <c r="B16" s="47" t="s">
        <v>3</v>
      </c>
      <c r="C16" s="20"/>
      <c r="D16" s="91"/>
      <c r="E16" s="20"/>
      <c r="F16" s="22"/>
      <c r="G16" s="41" t="s">
        <v>16</v>
      </c>
      <c r="H16" s="48">
        <f>H3</f>
        <v>43524</v>
      </c>
      <c r="I16" s="20"/>
      <c r="J16" s="24"/>
    </row>
    <row r="17" spans="1:10" ht="5.0999999999999996" customHeight="1" x14ac:dyDescent="0.25">
      <c r="A17" s="19"/>
      <c r="B17" s="105" t="s">
        <v>4</v>
      </c>
      <c r="C17" s="105"/>
      <c r="D17" s="91"/>
      <c r="E17" s="20"/>
      <c r="F17" s="22"/>
      <c r="G17" s="46"/>
      <c r="H17" s="22"/>
      <c r="I17" s="20"/>
      <c r="J17" s="24"/>
    </row>
    <row r="18" spans="1:10" x14ac:dyDescent="0.25">
      <c r="A18" s="19"/>
      <c r="B18" s="105"/>
      <c r="C18" s="105"/>
      <c r="D18" s="91"/>
      <c r="E18" s="20"/>
      <c r="F18" s="22"/>
      <c r="G18" s="41" t="s">
        <v>14</v>
      </c>
      <c r="H18" s="22">
        <f>H25/21/8</f>
        <v>69.839940476190463</v>
      </c>
      <c r="I18" s="20"/>
      <c r="J18" s="24"/>
    </row>
    <row r="19" spans="1:10" x14ac:dyDescent="0.25">
      <c r="A19" s="19"/>
      <c r="B19" s="106">
        <v>2210</v>
      </c>
      <c r="C19" s="106"/>
      <c r="D19" s="91"/>
      <c r="E19" s="20"/>
      <c r="F19" s="22"/>
      <c r="G19" s="26"/>
      <c r="H19" s="22"/>
      <c r="I19" s="20"/>
      <c r="J19" s="24"/>
    </row>
    <row r="20" spans="1:10" x14ac:dyDescent="0.25">
      <c r="A20" s="19"/>
      <c r="B20" s="49"/>
      <c r="C20" s="20"/>
      <c r="D20" s="91"/>
      <c r="E20" s="20"/>
      <c r="F20" s="22"/>
      <c r="G20" s="26"/>
      <c r="H20" s="22"/>
      <c r="I20" s="20"/>
      <c r="J20" s="24"/>
    </row>
    <row r="21" spans="1:10" s="18" customFormat="1" ht="15.75" x14ac:dyDescent="0.25">
      <c r="A21" s="10"/>
      <c r="B21" s="107" t="s">
        <v>6</v>
      </c>
      <c r="C21" s="108"/>
      <c r="D21" s="108"/>
      <c r="E21" s="108"/>
      <c r="F21" s="108"/>
      <c r="G21" s="108"/>
      <c r="H21" s="108"/>
      <c r="I21" s="109"/>
      <c r="J21" s="50"/>
    </row>
    <row r="22" spans="1:10" s="18" customFormat="1" ht="5.0999999999999996" customHeight="1" x14ac:dyDescent="0.25">
      <c r="A22" s="10"/>
      <c r="B22" s="51"/>
      <c r="C22" s="51"/>
      <c r="D22" s="43"/>
      <c r="E22" s="51"/>
      <c r="F22" s="52"/>
      <c r="G22" s="53"/>
      <c r="H22" s="52"/>
      <c r="I22" s="51"/>
      <c r="J22" s="31"/>
    </row>
    <row r="23" spans="1:10" s="18" customFormat="1" x14ac:dyDescent="0.25">
      <c r="A23" s="10"/>
      <c r="B23" s="92" t="s">
        <v>5</v>
      </c>
      <c r="C23" s="55"/>
      <c r="D23" s="27"/>
      <c r="E23" s="55"/>
      <c r="F23" s="90" t="s">
        <v>13</v>
      </c>
      <c r="G23" s="56" t="s">
        <v>14</v>
      </c>
      <c r="H23" s="57" t="s">
        <v>17</v>
      </c>
      <c r="I23" s="30"/>
      <c r="J23" s="31"/>
    </row>
    <row r="24" spans="1:10" ht="5.0999999999999996" customHeight="1" x14ac:dyDescent="0.25">
      <c r="A24" s="19"/>
      <c r="B24" s="20"/>
      <c r="C24" s="20"/>
      <c r="D24" s="91"/>
      <c r="E24" s="20"/>
      <c r="F24" s="22"/>
      <c r="G24" s="26"/>
      <c r="H24" s="22"/>
      <c r="I24" s="20"/>
      <c r="J24" s="24"/>
    </row>
    <row r="25" spans="1:10" x14ac:dyDescent="0.25">
      <c r="A25" s="19"/>
      <c r="B25" s="20"/>
      <c r="C25" s="20" t="s">
        <v>39</v>
      </c>
      <c r="D25" s="91"/>
      <c r="E25" s="20"/>
      <c r="F25" s="22"/>
      <c r="G25" s="26"/>
      <c r="H25" s="22">
        <f>11733.11-34.78-0.35+6+0.06+9+0.09+500+200+2.59+268+55+9-85-19-654.51-207.54-39.08-9.39-0.09</f>
        <v>11733.109999999999</v>
      </c>
      <c r="I25" s="20"/>
      <c r="J25" s="24"/>
    </row>
    <row r="26" spans="1:10" x14ac:dyDescent="0.25">
      <c r="A26" s="19"/>
      <c r="B26" s="20"/>
      <c r="C26" s="20"/>
      <c r="D26" s="91"/>
      <c r="E26" s="20"/>
      <c r="F26" s="22"/>
      <c r="G26" s="26"/>
      <c r="H26" s="22"/>
      <c r="I26" s="20"/>
      <c r="J26" s="24"/>
    </row>
    <row r="27" spans="1:10" x14ac:dyDescent="0.25">
      <c r="A27" s="19"/>
      <c r="B27" s="20"/>
      <c r="C27" s="20"/>
      <c r="D27" s="91"/>
      <c r="E27" s="20"/>
      <c r="F27" s="22"/>
      <c r="G27" s="26"/>
      <c r="H27" s="22"/>
      <c r="I27" s="20"/>
      <c r="J27" s="24"/>
    </row>
    <row r="28" spans="1:10" x14ac:dyDescent="0.25">
      <c r="A28" s="19"/>
      <c r="B28" s="20"/>
      <c r="C28" s="20"/>
      <c r="D28" s="91"/>
      <c r="E28" s="20"/>
      <c r="F28" s="22"/>
      <c r="G28" s="26"/>
      <c r="H28" s="71"/>
      <c r="I28" s="20"/>
      <c r="J28" s="24"/>
    </row>
    <row r="29" spans="1:10" x14ac:dyDescent="0.25">
      <c r="A29" s="19"/>
      <c r="B29" s="20"/>
      <c r="C29" s="20"/>
      <c r="D29" s="91"/>
      <c r="E29" s="20"/>
      <c r="F29" s="22"/>
      <c r="G29" s="26"/>
      <c r="H29" s="22"/>
      <c r="I29" s="20"/>
      <c r="J29" s="24"/>
    </row>
    <row r="30" spans="1:10" x14ac:dyDescent="0.25">
      <c r="A30" s="19"/>
      <c r="B30" s="20"/>
      <c r="C30" s="20"/>
      <c r="D30" s="91"/>
      <c r="E30" s="20"/>
      <c r="F30" s="22"/>
      <c r="G30" s="26"/>
      <c r="H30" s="22"/>
      <c r="I30" s="20"/>
      <c r="J30" s="24"/>
    </row>
    <row r="31" spans="1:10" x14ac:dyDescent="0.25">
      <c r="A31" s="19"/>
      <c r="B31" s="20"/>
      <c r="C31" s="20"/>
      <c r="D31" s="91"/>
      <c r="E31" s="20"/>
      <c r="F31" s="22"/>
      <c r="G31" s="26"/>
      <c r="H31" s="22"/>
      <c r="I31" s="20"/>
      <c r="J31" s="24"/>
    </row>
    <row r="32" spans="1:10" x14ac:dyDescent="0.25">
      <c r="A32" s="19"/>
      <c r="B32" s="20"/>
      <c r="C32" s="20"/>
      <c r="D32" s="91"/>
      <c r="E32" s="20"/>
      <c r="F32" s="22"/>
      <c r="G32" s="26"/>
      <c r="H32" s="22"/>
      <c r="I32" s="20"/>
      <c r="J32" s="24"/>
    </row>
    <row r="33" spans="1:14" x14ac:dyDescent="0.25">
      <c r="A33" s="19"/>
      <c r="B33" s="20"/>
      <c r="C33" s="20"/>
      <c r="D33" s="91"/>
      <c r="E33" s="20"/>
      <c r="F33" s="22"/>
      <c r="G33" s="26"/>
      <c r="H33" s="22"/>
      <c r="I33" s="20"/>
      <c r="J33" s="24"/>
    </row>
    <row r="34" spans="1:14" x14ac:dyDescent="0.25">
      <c r="A34" s="19"/>
      <c r="B34" s="20"/>
      <c r="C34" s="20"/>
      <c r="D34" s="91"/>
      <c r="E34" s="20"/>
      <c r="F34" s="22"/>
      <c r="G34" s="26"/>
      <c r="H34" s="22"/>
      <c r="I34" s="20"/>
      <c r="J34" s="24"/>
    </row>
    <row r="35" spans="1:14" x14ac:dyDescent="0.25">
      <c r="A35" s="19"/>
      <c r="B35" s="20"/>
      <c r="C35" s="20"/>
      <c r="D35" s="91"/>
      <c r="E35" s="20"/>
      <c r="F35" s="22"/>
      <c r="G35" s="26"/>
      <c r="H35" s="22"/>
      <c r="I35" s="20"/>
      <c r="J35" s="24"/>
    </row>
    <row r="36" spans="1:14" x14ac:dyDescent="0.25">
      <c r="A36" s="19"/>
      <c r="B36" s="20"/>
      <c r="C36" s="20"/>
      <c r="D36" s="91"/>
      <c r="E36" s="20"/>
      <c r="F36" s="22"/>
      <c r="G36" s="26"/>
      <c r="H36" s="22"/>
      <c r="I36" s="20"/>
      <c r="J36" s="24"/>
    </row>
    <row r="37" spans="1:14" s="66" customFormat="1" ht="15.75" x14ac:dyDescent="0.25">
      <c r="A37" s="58"/>
      <c r="B37" s="59"/>
      <c r="C37" s="59"/>
      <c r="D37" s="60"/>
      <c r="E37" s="61" t="s">
        <v>18</v>
      </c>
      <c r="F37" s="62"/>
      <c r="G37" s="63"/>
      <c r="H37" s="62">
        <f>SUM(H25:H36)</f>
        <v>11733.109999999999</v>
      </c>
      <c r="I37" s="64"/>
      <c r="J37" s="65"/>
      <c r="L37" s="66" t="s">
        <v>29</v>
      </c>
      <c r="N37" s="80">
        <f>H25+E41</f>
        <v>13660.609999999999</v>
      </c>
    </row>
    <row r="38" spans="1:14" ht="5.0999999999999996" customHeight="1" x14ac:dyDescent="0.25">
      <c r="A38" s="19"/>
      <c r="B38" s="20"/>
      <c r="C38" s="20"/>
      <c r="D38" s="91"/>
      <c r="E38" s="20"/>
      <c r="F38" s="22"/>
      <c r="G38" s="26"/>
      <c r="H38" s="22"/>
      <c r="I38" s="20"/>
      <c r="J38" s="24"/>
    </row>
    <row r="39" spans="1:14" s="18" customFormat="1" x14ac:dyDescent="0.25">
      <c r="A39" s="10"/>
      <c r="B39" s="100" t="s">
        <v>8</v>
      </c>
      <c r="C39" s="99"/>
      <c r="D39" s="99"/>
      <c r="E39" s="55"/>
      <c r="F39" s="110" t="s">
        <v>19</v>
      </c>
      <c r="G39" s="110"/>
      <c r="H39" s="110"/>
      <c r="I39" s="30"/>
      <c r="J39" s="31"/>
    </row>
    <row r="40" spans="1:14" ht="5.0999999999999996" customHeight="1" x14ac:dyDescent="0.25">
      <c r="A40" s="19"/>
      <c r="B40" s="20"/>
      <c r="C40" s="20"/>
      <c r="D40" s="91"/>
      <c r="E40" s="20"/>
      <c r="F40" s="22"/>
      <c r="G40" s="26"/>
      <c r="H40" s="22"/>
      <c r="I40" s="20"/>
      <c r="J40" s="24"/>
    </row>
    <row r="41" spans="1:14" x14ac:dyDescent="0.25">
      <c r="A41" s="19"/>
      <c r="B41" s="20"/>
      <c r="C41" s="20" t="s">
        <v>9</v>
      </c>
      <c r="D41" s="91"/>
      <c r="E41" s="22">
        <f>3855/2</f>
        <v>1927.5</v>
      </c>
      <c r="F41" s="22"/>
      <c r="G41" s="26"/>
      <c r="H41" s="22"/>
      <c r="I41" s="20"/>
      <c r="J41" s="24"/>
    </row>
    <row r="42" spans="1:14" x14ac:dyDescent="0.25">
      <c r="A42" s="19"/>
      <c r="B42" s="20"/>
      <c r="C42" s="20"/>
      <c r="D42" s="91"/>
      <c r="E42" s="20"/>
      <c r="F42" s="22"/>
      <c r="G42" s="26"/>
      <c r="H42" s="22"/>
      <c r="I42" s="20"/>
      <c r="J42" s="24"/>
    </row>
    <row r="43" spans="1:14" x14ac:dyDescent="0.25">
      <c r="A43" s="19"/>
      <c r="B43" s="20"/>
      <c r="C43" s="20"/>
      <c r="D43" s="91"/>
      <c r="E43" s="20"/>
      <c r="F43" s="22"/>
      <c r="G43" s="26"/>
      <c r="H43" s="22"/>
      <c r="I43" s="20"/>
      <c r="J43" s="24"/>
    </row>
    <row r="44" spans="1:14" x14ac:dyDescent="0.25">
      <c r="A44" s="19"/>
      <c r="B44" s="20"/>
      <c r="C44" s="20"/>
      <c r="D44" s="91"/>
      <c r="E44" s="20"/>
      <c r="F44" s="22"/>
      <c r="G44" s="26"/>
      <c r="H44" s="22"/>
      <c r="I44" s="20"/>
      <c r="J44" s="24"/>
    </row>
    <row r="45" spans="1:14" x14ac:dyDescent="0.25">
      <c r="A45" s="19"/>
      <c r="B45" s="20"/>
      <c r="C45" s="20"/>
      <c r="D45" s="91"/>
      <c r="E45" s="20"/>
      <c r="F45" s="22"/>
      <c r="G45" s="26"/>
      <c r="H45" s="22"/>
      <c r="I45" s="20"/>
      <c r="J45" s="24"/>
    </row>
    <row r="46" spans="1:14" x14ac:dyDescent="0.25">
      <c r="A46" s="19"/>
      <c r="B46" s="20"/>
      <c r="C46" s="20"/>
      <c r="D46" s="91"/>
      <c r="E46" s="20"/>
      <c r="F46" s="22"/>
      <c r="G46" s="26"/>
      <c r="H46" s="22"/>
      <c r="I46" s="20"/>
      <c r="J46" s="24"/>
    </row>
    <row r="47" spans="1:14" ht="15.75" x14ac:dyDescent="0.25">
      <c r="A47" s="19"/>
      <c r="B47" s="102" t="s">
        <v>20</v>
      </c>
      <c r="C47" s="103"/>
      <c r="D47" s="103"/>
      <c r="E47" s="103"/>
      <c r="F47" s="103"/>
      <c r="G47" s="103"/>
      <c r="H47" s="103"/>
      <c r="I47" s="104"/>
      <c r="J47" s="24"/>
    </row>
    <row r="48" spans="1:14" ht="5.0999999999999996" customHeight="1" x14ac:dyDescent="0.25">
      <c r="A48" s="19"/>
      <c r="B48" s="20"/>
      <c r="C48" s="20"/>
      <c r="D48" s="91"/>
      <c r="E48" s="20"/>
      <c r="F48" s="22"/>
      <c r="G48" s="26"/>
      <c r="H48" s="22"/>
      <c r="I48" s="20"/>
      <c r="J48" s="24"/>
    </row>
    <row r="49" spans="1:12" s="18" customFormat="1" x14ac:dyDescent="0.25">
      <c r="A49" s="10"/>
      <c r="B49" s="92" t="s">
        <v>5</v>
      </c>
      <c r="C49" s="55"/>
      <c r="D49" s="27"/>
      <c r="E49" s="55"/>
      <c r="F49" s="29"/>
      <c r="G49" s="88" t="s">
        <v>21</v>
      </c>
      <c r="H49" s="57" t="s">
        <v>17</v>
      </c>
      <c r="I49" s="30"/>
      <c r="J49" s="31"/>
    </row>
    <row r="50" spans="1:12" ht="5.0999999999999996" customHeight="1" x14ac:dyDescent="0.25">
      <c r="A50" s="19"/>
      <c r="B50" s="20"/>
      <c r="C50" s="20"/>
      <c r="D50" s="91"/>
      <c r="E50" s="20"/>
      <c r="F50" s="22"/>
      <c r="G50" s="26"/>
      <c r="H50" s="22"/>
      <c r="I50" s="20"/>
      <c r="J50" s="24"/>
    </row>
    <row r="51" spans="1:12" x14ac:dyDescent="0.25">
      <c r="A51" s="19"/>
      <c r="B51" s="20"/>
      <c r="C51" s="20"/>
      <c r="D51" s="91"/>
      <c r="E51" s="20"/>
      <c r="F51" s="22"/>
      <c r="G51" s="67"/>
      <c r="H51" s="22"/>
      <c r="I51" s="20"/>
      <c r="J51" s="24"/>
    </row>
    <row r="52" spans="1:12" x14ac:dyDescent="0.25">
      <c r="A52" s="19"/>
      <c r="B52" s="20"/>
      <c r="C52" s="20" t="s">
        <v>10</v>
      </c>
      <c r="D52" s="91"/>
      <c r="E52" s="20"/>
      <c r="F52" s="22"/>
      <c r="G52" s="67">
        <v>0</v>
      </c>
      <c r="H52" s="94">
        <f>-620</f>
        <v>-620</v>
      </c>
      <c r="I52" s="20"/>
      <c r="J52" s="24"/>
    </row>
    <row r="53" spans="1:12" x14ac:dyDescent="0.25">
      <c r="A53" s="19"/>
      <c r="B53" s="20"/>
      <c r="C53" s="20" t="s">
        <v>11</v>
      </c>
      <c r="D53" s="91"/>
      <c r="E53" s="20"/>
      <c r="F53" s="22"/>
      <c r="G53" s="67">
        <v>0</v>
      </c>
      <c r="H53" s="94">
        <v>1289</v>
      </c>
      <c r="I53" s="20"/>
      <c r="J53" s="24"/>
    </row>
    <row r="54" spans="1:12" x14ac:dyDescent="0.25">
      <c r="A54" s="19"/>
      <c r="B54" s="20"/>
      <c r="C54" s="20" t="s">
        <v>40</v>
      </c>
      <c r="D54" s="91"/>
      <c r="E54" s="20"/>
      <c r="F54" s="22"/>
      <c r="G54" s="67"/>
      <c r="H54" s="94">
        <f>IF((H25+H27+E41+H26)*0.01&lt;148.72,(H25+H26+H27+E41)*0.01,148.72)</f>
        <v>136.6061</v>
      </c>
      <c r="I54" s="20"/>
      <c r="J54" s="24"/>
      <c r="L54" s="69"/>
    </row>
    <row r="55" spans="1:12" x14ac:dyDescent="0.25">
      <c r="A55" s="19"/>
      <c r="B55" s="20"/>
      <c r="C55" s="20" t="s">
        <v>41</v>
      </c>
      <c r="D55" s="91"/>
      <c r="E55" s="20"/>
      <c r="F55" s="22"/>
      <c r="G55" s="67"/>
      <c r="H55" s="94">
        <f>E41</f>
        <v>1927.5</v>
      </c>
      <c r="I55" s="20"/>
      <c r="J55" s="24"/>
    </row>
    <row r="56" spans="1:12" x14ac:dyDescent="0.25">
      <c r="A56" s="19"/>
      <c r="B56" s="20"/>
      <c r="C56" s="20"/>
      <c r="D56" s="91"/>
      <c r="E56" s="20"/>
      <c r="F56" s="22"/>
      <c r="G56" s="93"/>
      <c r="H56" s="94"/>
      <c r="I56" s="20"/>
      <c r="J56" s="24"/>
    </row>
    <row r="57" spans="1:12" x14ac:dyDescent="0.25">
      <c r="A57" s="19"/>
      <c r="B57" s="20"/>
      <c r="C57" s="20"/>
      <c r="D57" s="91"/>
      <c r="E57" s="20"/>
      <c r="F57" s="22"/>
      <c r="G57" s="67"/>
      <c r="H57" s="22"/>
      <c r="I57" s="20"/>
      <c r="J57" s="24"/>
    </row>
    <row r="58" spans="1:12" x14ac:dyDescent="0.25">
      <c r="A58" s="19"/>
      <c r="B58" s="20"/>
      <c r="C58" s="20"/>
      <c r="D58" s="91"/>
      <c r="E58" s="20"/>
      <c r="F58" s="22"/>
      <c r="G58" s="67"/>
      <c r="H58" s="22"/>
      <c r="I58" s="20"/>
      <c r="J58" s="24"/>
    </row>
    <row r="59" spans="1:12" x14ac:dyDescent="0.25">
      <c r="A59" s="19"/>
      <c r="B59" s="20"/>
      <c r="C59" s="20"/>
      <c r="D59" s="91"/>
      <c r="E59" s="20"/>
      <c r="F59" s="22"/>
      <c r="G59" s="67"/>
      <c r="H59" s="22"/>
      <c r="I59" s="20"/>
      <c r="J59" s="24"/>
    </row>
    <row r="60" spans="1:12" x14ac:dyDescent="0.25">
      <c r="A60" s="19"/>
      <c r="B60" s="20"/>
      <c r="C60" s="20"/>
      <c r="D60" s="91"/>
      <c r="E60" s="20"/>
      <c r="F60" s="22"/>
      <c r="G60" s="67"/>
      <c r="H60" s="22"/>
      <c r="I60" s="20"/>
      <c r="J60" s="24"/>
    </row>
    <row r="61" spans="1:12" x14ac:dyDescent="0.25">
      <c r="A61" s="19"/>
      <c r="B61" s="20"/>
      <c r="C61" s="20"/>
      <c r="D61" s="91"/>
      <c r="E61" s="20"/>
      <c r="F61" s="22"/>
      <c r="G61" s="67"/>
      <c r="H61" s="22"/>
      <c r="I61" s="20"/>
      <c r="J61" s="24"/>
    </row>
    <row r="62" spans="1:12" ht="15.75" x14ac:dyDescent="0.25">
      <c r="A62" s="19"/>
      <c r="B62" s="20"/>
      <c r="C62" s="20"/>
      <c r="D62" s="91"/>
      <c r="E62" s="61" t="s">
        <v>22</v>
      </c>
      <c r="F62" s="62"/>
      <c r="G62" s="63"/>
      <c r="H62" s="62">
        <f>SUM(H51:H61)</f>
        <v>2733.1061</v>
      </c>
      <c r="I62" s="64"/>
      <c r="J62" s="24"/>
    </row>
    <row r="63" spans="1:12" ht="5.0999999999999996" customHeight="1" x14ac:dyDescent="0.25">
      <c r="A63" s="19"/>
      <c r="B63" s="20"/>
      <c r="C63" s="20"/>
      <c r="D63" s="91"/>
      <c r="E63" s="20"/>
      <c r="F63" s="22"/>
      <c r="G63" s="67"/>
      <c r="H63" s="22"/>
      <c r="I63" s="20"/>
      <c r="J63" s="24"/>
    </row>
    <row r="64" spans="1:12" s="79" customFormat="1" ht="15.75" x14ac:dyDescent="0.25">
      <c r="A64" s="72"/>
      <c r="B64" s="73"/>
      <c r="C64" s="73"/>
      <c r="D64" s="74"/>
      <c r="E64" s="61" t="s">
        <v>23</v>
      </c>
      <c r="F64" s="75"/>
      <c r="G64" s="76"/>
      <c r="H64" s="75">
        <f>H37-H62</f>
        <v>9000.0038999999997</v>
      </c>
      <c r="I64" s="77"/>
      <c r="J64" s="78"/>
    </row>
    <row r="65" spans="1:10" ht="9.9499999999999993" customHeight="1" x14ac:dyDescent="0.25">
      <c r="A65" s="32"/>
      <c r="B65" s="33"/>
      <c r="C65" s="33"/>
      <c r="D65" s="34"/>
      <c r="E65" s="33"/>
      <c r="F65" s="35"/>
      <c r="G65" s="36"/>
      <c r="H65" s="35"/>
      <c r="I65" s="33"/>
      <c r="J65" s="37"/>
    </row>
    <row r="66" spans="1:10" x14ac:dyDescent="0.25">
      <c r="B66" s="38"/>
    </row>
    <row r="67" spans="1:10" ht="5.0999999999999996" customHeight="1" x14ac:dyDescent="0.25"/>
  </sheetData>
  <mergeCells count="14">
    <mergeCell ref="B47:I47"/>
    <mergeCell ref="G12:H12"/>
    <mergeCell ref="B14:C14"/>
    <mergeCell ref="B17:C18"/>
    <mergeCell ref="B19:C19"/>
    <mergeCell ref="B21:I21"/>
    <mergeCell ref="B39:D39"/>
    <mergeCell ref="F39:H39"/>
    <mergeCell ref="B5:C5"/>
    <mergeCell ref="E5:F5"/>
    <mergeCell ref="B6:C6"/>
    <mergeCell ref="E6:F6"/>
    <mergeCell ref="B10:C10"/>
    <mergeCell ref="B12:C12"/>
  </mergeCells>
  <pageMargins left="0.39370078740157483" right="0.39370078740157483" top="0.39370078740157483" bottom="0.39370078740157483" header="0.31496062992125984" footer="0.31496062992125984"/>
  <pageSetup paperSize="9" scale="92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zoomScaleNormal="100" workbookViewId="0">
      <selection activeCell="A33" sqref="A33:XFD34"/>
    </sheetView>
  </sheetViews>
  <sheetFormatPr defaultColWidth="9.140625" defaultRowHeight="15" x14ac:dyDescent="0.25"/>
  <cols>
    <col min="1" max="2" width="1.7109375" style="9" customWidth="1"/>
    <col min="3" max="3" width="17.5703125" style="9" customWidth="1"/>
    <col min="4" max="4" width="20.42578125" style="38" customWidth="1"/>
    <col min="5" max="5" width="18.85546875" style="9" customWidth="1"/>
    <col min="6" max="6" width="11.85546875" style="39" customWidth="1"/>
    <col min="7" max="7" width="13" style="40" customWidth="1"/>
    <col min="8" max="8" width="14" style="39" customWidth="1"/>
    <col min="9" max="10" width="1.7109375" style="9" customWidth="1"/>
    <col min="11" max="13" width="9.140625" style="9"/>
    <col min="14" max="14" width="11.28515625" style="9" bestFit="1" customWidth="1"/>
    <col min="15" max="16384" width="9.140625" style="9"/>
  </cols>
  <sheetData>
    <row r="1" spans="1:10" s="33" customFormat="1" ht="102.75" customHeight="1" x14ac:dyDescent="0.25">
      <c r="A1" s="3"/>
      <c r="B1" s="4"/>
      <c r="C1" s="4"/>
      <c r="D1" s="5"/>
      <c r="E1" s="4"/>
      <c r="F1" s="6"/>
      <c r="G1" s="7"/>
      <c r="H1" s="6"/>
      <c r="I1" s="4"/>
      <c r="J1" s="8"/>
    </row>
    <row r="2" spans="1:10" ht="28.5" customHeight="1" x14ac:dyDescent="0.35">
      <c r="A2" s="115" t="s">
        <v>46</v>
      </c>
      <c r="B2" s="116"/>
      <c r="C2" s="116"/>
      <c r="D2" s="116"/>
      <c r="E2" s="116"/>
      <c r="F2" s="116"/>
      <c r="G2" s="116"/>
      <c r="H2" s="116"/>
      <c r="I2" s="116"/>
      <c r="J2" s="117"/>
    </row>
    <row r="3" spans="1:10" ht="9.9499999999999993" customHeight="1" x14ac:dyDescent="0.25">
      <c r="A3" s="19"/>
      <c r="B3" s="20"/>
      <c r="C3" s="20"/>
      <c r="D3" s="85"/>
      <c r="E3" s="20"/>
      <c r="F3" s="22"/>
      <c r="G3" s="26"/>
      <c r="H3" s="22"/>
      <c r="I3" s="20"/>
      <c r="J3" s="24"/>
    </row>
    <row r="4" spans="1:10" s="18" customFormat="1" x14ac:dyDescent="0.25">
      <c r="A4" s="10"/>
      <c r="B4" s="11"/>
      <c r="C4" s="12"/>
      <c r="D4" s="82" t="s">
        <v>2</v>
      </c>
      <c r="E4" s="12"/>
      <c r="F4" s="14"/>
      <c r="G4" s="82" t="s">
        <v>15</v>
      </c>
      <c r="H4" s="84" t="s">
        <v>16</v>
      </c>
      <c r="I4" s="16"/>
      <c r="J4" s="17"/>
    </row>
    <row r="5" spans="1:10" x14ac:dyDescent="0.25">
      <c r="A5" s="19"/>
      <c r="B5" s="20"/>
      <c r="C5" s="20"/>
      <c r="D5" s="83" t="s">
        <v>7</v>
      </c>
      <c r="E5" s="20"/>
      <c r="F5" s="22"/>
      <c r="G5" s="83">
        <f>[1]SPECS!B9</f>
        <v>4</v>
      </c>
      <c r="H5" s="23">
        <f>[1]SPECS!B10</f>
        <v>44012</v>
      </c>
      <c r="I5" s="20"/>
      <c r="J5" s="24"/>
    </row>
    <row r="6" spans="1:10" x14ac:dyDescent="0.25">
      <c r="A6" s="19"/>
      <c r="B6" s="20"/>
      <c r="C6" s="20"/>
      <c r="D6" s="85"/>
      <c r="E6" s="20"/>
      <c r="F6" s="22"/>
      <c r="G6" s="26"/>
      <c r="H6" s="22"/>
      <c r="I6" s="20"/>
      <c r="J6" s="24"/>
    </row>
    <row r="7" spans="1:10" s="18" customFormat="1" x14ac:dyDescent="0.25">
      <c r="A7" s="10"/>
      <c r="B7" s="100" t="s">
        <v>0</v>
      </c>
      <c r="C7" s="99"/>
      <c r="D7" s="27"/>
      <c r="E7" s="99" t="s">
        <v>12</v>
      </c>
      <c r="F7" s="99"/>
      <c r="G7" s="28"/>
      <c r="H7" s="29"/>
      <c r="I7" s="30"/>
      <c r="J7" s="31"/>
    </row>
    <row r="8" spans="1:10" x14ac:dyDescent="0.25">
      <c r="A8" s="19"/>
      <c r="B8" s="101" t="s">
        <v>35</v>
      </c>
      <c r="C8" s="101"/>
      <c r="D8" s="85"/>
      <c r="E8" s="101" t="s">
        <v>36</v>
      </c>
      <c r="F8" s="101"/>
      <c r="G8" s="26"/>
      <c r="H8" s="22"/>
      <c r="I8" s="20"/>
      <c r="J8" s="24"/>
    </row>
    <row r="9" spans="1:10" x14ac:dyDescent="0.25">
      <c r="A9" s="32"/>
      <c r="B9" s="33"/>
      <c r="C9" s="33"/>
      <c r="D9" s="34"/>
      <c r="E9" s="33"/>
      <c r="F9" s="35"/>
      <c r="G9" s="36"/>
      <c r="H9" s="35"/>
      <c r="I9" s="33"/>
      <c r="J9" s="37"/>
    </row>
    <row r="10" spans="1:10" ht="40.5" customHeight="1" x14ac:dyDescent="0.25">
      <c r="A10" s="95"/>
      <c r="B10" s="95"/>
      <c r="C10" s="95"/>
      <c r="D10" s="96"/>
      <c r="E10" s="95"/>
      <c r="F10" s="97"/>
      <c r="G10" s="98"/>
      <c r="H10" s="97"/>
      <c r="I10" s="95"/>
      <c r="J10" s="95"/>
    </row>
    <row r="11" spans="1:10" ht="9.9499999999999993" customHeight="1" x14ac:dyDescent="0.25">
      <c r="A11" s="19"/>
      <c r="B11" s="20"/>
      <c r="C11" s="20"/>
      <c r="D11" s="85"/>
      <c r="E11" s="20"/>
      <c r="F11" s="22"/>
      <c r="G11" s="26"/>
      <c r="H11" s="22"/>
      <c r="I11" s="20"/>
      <c r="J11" s="24"/>
    </row>
    <row r="12" spans="1:10" x14ac:dyDescent="0.25">
      <c r="A12" s="19"/>
      <c r="B12" s="113" t="s">
        <v>0</v>
      </c>
      <c r="C12" s="114"/>
      <c r="D12" s="85" t="str">
        <f>B8</f>
        <v>D500</v>
      </c>
      <c r="E12" s="41" t="s">
        <v>12</v>
      </c>
      <c r="F12" s="22" t="str">
        <f>E8</f>
        <v>Mrs Nicole Lilian Potgieter</v>
      </c>
      <c r="G12" s="26"/>
      <c r="H12" s="22"/>
      <c r="I12" s="20"/>
      <c r="J12" s="24"/>
    </row>
    <row r="13" spans="1:10" ht="5.0999999999999996" customHeight="1" x14ac:dyDescent="0.25">
      <c r="A13" s="19"/>
      <c r="B13" s="42"/>
      <c r="C13" s="43"/>
      <c r="D13" s="85"/>
      <c r="E13" s="20"/>
      <c r="F13" s="22"/>
      <c r="G13" s="26"/>
      <c r="H13" s="22"/>
      <c r="I13" s="20"/>
      <c r="J13" s="24"/>
    </row>
    <row r="14" spans="1:10" x14ac:dyDescent="0.25">
      <c r="A14" s="19"/>
      <c r="B14" s="113" t="s">
        <v>1</v>
      </c>
      <c r="C14" s="114"/>
      <c r="D14" s="85" t="s">
        <v>37</v>
      </c>
      <c r="E14" s="20"/>
      <c r="F14" s="44" t="s">
        <v>24</v>
      </c>
      <c r="G14" s="111" t="s">
        <v>38</v>
      </c>
      <c r="H14" s="112"/>
      <c r="I14" s="20"/>
      <c r="J14" s="24"/>
    </row>
    <row r="15" spans="1:10" ht="5.0999999999999996" customHeight="1" x14ac:dyDescent="0.25">
      <c r="A15" s="19"/>
      <c r="B15" s="42"/>
      <c r="C15" s="43"/>
      <c r="D15" s="85"/>
      <c r="E15" s="20"/>
      <c r="F15" s="22"/>
      <c r="G15" s="26"/>
      <c r="H15" s="22"/>
      <c r="I15" s="20"/>
      <c r="J15" s="24"/>
    </row>
    <row r="16" spans="1:10" x14ac:dyDescent="0.25">
      <c r="A16" s="19"/>
      <c r="B16" s="113" t="s">
        <v>2</v>
      </c>
      <c r="C16" s="114"/>
      <c r="D16" s="85" t="s">
        <v>7</v>
      </c>
      <c r="E16" s="20"/>
      <c r="F16" s="22"/>
      <c r="G16" s="41" t="s">
        <v>15</v>
      </c>
      <c r="H16" s="45">
        <f>G5</f>
        <v>4</v>
      </c>
      <c r="I16" s="20"/>
      <c r="J16" s="24"/>
    </row>
    <row r="17" spans="1:10" ht="5.0999999999999996" customHeight="1" x14ac:dyDescent="0.25">
      <c r="A17" s="19"/>
      <c r="B17" s="20"/>
      <c r="C17" s="20"/>
      <c r="D17" s="85"/>
      <c r="E17" s="20"/>
      <c r="F17" s="22"/>
      <c r="G17" s="46"/>
      <c r="H17" s="22"/>
      <c r="I17" s="20"/>
      <c r="J17" s="24"/>
    </row>
    <row r="18" spans="1:10" x14ac:dyDescent="0.25">
      <c r="A18" s="19"/>
      <c r="B18" s="47" t="s">
        <v>3</v>
      </c>
      <c r="C18" s="20"/>
      <c r="D18" s="85"/>
      <c r="E18" s="20"/>
      <c r="F18" s="22"/>
      <c r="G18" s="41" t="s">
        <v>16</v>
      </c>
      <c r="H18" s="48">
        <f>H5</f>
        <v>44012</v>
      </c>
      <c r="I18" s="20"/>
      <c r="J18" s="24"/>
    </row>
    <row r="19" spans="1:10" ht="5.0999999999999996" customHeight="1" x14ac:dyDescent="0.25">
      <c r="A19" s="19"/>
      <c r="B19" s="105" t="s">
        <v>4</v>
      </c>
      <c r="C19" s="105"/>
      <c r="D19" s="85"/>
      <c r="E19" s="20"/>
      <c r="F19" s="22"/>
      <c r="G19" s="46"/>
      <c r="H19" s="22"/>
      <c r="I19" s="20"/>
      <c r="J19" s="24"/>
    </row>
    <row r="20" spans="1:10" x14ac:dyDescent="0.25">
      <c r="A20" s="19"/>
      <c r="B20" s="105"/>
      <c r="C20" s="105"/>
      <c r="D20" s="85"/>
      <c r="E20" s="20"/>
      <c r="F20" s="22"/>
      <c r="G20" s="41" t="s">
        <v>14</v>
      </c>
      <c r="H20" s="22">
        <f>H27/21/8</f>
        <v>235.9507142857143</v>
      </c>
      <c r="I20" s="20"/>
      <c r="J20" s="24"/>
    </row>
    <row r="21" spans="1:10" x14ac:dyDescent="0.25">
      <c r="A21" s="19"/>
      <c r="B21" s="106">
        <v>2210</v>
      </c>
      <c r="C21" s="106"/>
      <c r="D21" s="85"/>
      <c r="E21" s="20"/>
      <c r="F21" s="22"/>
      <c r="G21" s="26"/>
      <c r="H21" s="22"/>
      <c r="I21" s="20"/>
      <c r="J21" s="24"/>
    </row>
    <row r="22" spans="1:10" x14ac:dyDescent="0.25">
      <c r="A22" s="19"/>
      <c r="B22" s="49"/>
      <c r="C22" s="20"/>
      <c r="D22" s="85"/>
      <c r="E22" s="20"/>
      <c r="F22" s="22"/>
      <c r="G22" s="26"/>
      <c r="H22" s="22"/>
      <c r="I22" s="20"/>
      <c r="J22" s="24"/>
    </row>
    <row r="23" spans="1:10" s="18" customFormat="1" ht="15.75" x14ac:dyDescent="0.25">
      <c r="A23" s="10"/>
      <c r="B23" s="107" t="s">
        <v>6</v>
      </c>
      <c r="C23" s="108"/>
      <c r="D23" s="108"/>
      <c r="E23" s="108"/>
      <c r="F23" s="108"/>
      <c r="G23" s="108"/>
      <c r="H23" s="108"/>
      <c r="I23" s="109"/>
      <c r="J23" s="50"/>
    </row>
    <row r="24" spans="1:10" s="18" customFormat="1" ht="5.0999999999999996" customHeight="1" x14ac:dyDescent="0.25">
      <c r="A24" s="10"/>
      <c r="B24" s="51"/>
      <c r="C24" s="51"/>
      <c r="D24" s="43"/>
      <c r="E24" s="51"/>
      <c r="F24" s="52"/>
      <c r="G24" s="53"/>
      <c r="H24" s="52"/>
      <c r="I24" s="51"/>
      <c r="J24" s="31"/>
    </row>
    <row r="25" spans="1:10" s="18" customFormat="1" x14ac:dyDescent="0.25">
      <c r="A25" s="10"/>
      <c r="B25" s="86" t="s">
        <v>5</v>
      </c>
      <c r="C25" s="55"/>
      <c r="D25" s="27"/>
      <c r="E25" s="55"/>
      <c r="F25" s="84" t="s">
        <v>13</v>
      </c>
      <c r="G25" s="56" t="s">
        <v>14</v>
      </c>
      <c r="H25" s="57" t="s">
        <v>17</v>
      </c>
      <c r="I25" s="30"/>
      <c r="J25" s="31"/>
    </row>
    <row r="26" spans="1:10" ht="5.0999999999999996" customHeight="1" x14ac:dyDescent="0.25">
      <c r="A26" s="19"/>
      <c r="B26" s="20"/>
      <c r="C26" s="20"/>
      <c r="D26" s="85"/>
      <c r="E26" s="20"/>
      <c r="F26" s="22"/>
      <c r="G26" s="26"/>
      <c r="H26" s="22"/>
      <c r="I26" s="20"/>
      <c r="J26" s="24"/>
    </row>
    <row r="27" spans="1:10" x14ac:dyDescent="0.25">
      <c r="A27" s="19"/>
      <c r="B27" s="20"/>
      <c r="C27" s="20" t="s">
        <v>39</v>
      </c>
      <c r="D27" s="85"/>
      <c r="E27" s="20"/>
      <c r="F27" s="22"/>
      <c r="G27" s="26"/>
      <c r="H27" s="22">
        <f>40000-300-41.28-19</f>
        <v>39639.72</v>
      </c>
      <c r="I27" s="20"/>
      <c r="J27" s="24"/>
    </row>
    <row r="28" spans="1:10" x14ac:dyDescent="0.25">
      <c r="A28" s="19"/>
      <c r="B28" s="20"/>
      <c r="C28" s="20"/>
      <c r="D28" s="85"/>
      <c r="E28" s="20"/>
      <c r="F28" s="22"/>
      <c r="G28" s="26"/>
      <c r="H28" s="22"/>
      <c r="I28" s="20"/>
      <c r="J28" s="24"/>
    </row>
    <row r="29" spans="1:10" x14ac:dyDescent="0.25">
      <c r="A29" s="19"/>
      <c r="B29" s="20"/>
      <c r="C29" s="20"/>
      <c r="D29" s="85"/>
      <c r="E29" s="20"/>
      <c r="F29" s="22"/>
      <c r="G29" s="26"/>
      <c r="H29" s="22"/>
      <c r="I29" s="20"/>
      <c r="J29" s="24"/>
    </row>
    <row r="30" spans="1:10" x14ac:dyDescent="0.25">
      <c r="A30" s="19"/>
      <c r="B30" s="20"/>
      <c r="C30" s="20"/>
      <c r="D30" s="85"/>
      <c r="E30" s="20"/>
      <c r="F30" s="22"/>
      <c r="G30" s="26"/>
      <c r="H30" s="71"/>
      <c r="I30" s="20"/>
      <c r="J30" s="24"/>
    </row>
    <row r="31" spans="1:10" x14ac:dyDescent="0.25">
      <c r="A31" s="19"/>
      <c r="B31" s="20"/>
      <c r="C31" s="20"/>
      <c r="D31" s="85"/>
      <c r="E31" s="20"/>
      <c r="F31" s="22"/>
      <c r="G31" s="26"/>
      <c r="H31" s="22"/>
      <c r="I31" s="20"/>
      <c r="J31" s="24"/>
    </row>
    <row r="32" spans="1:10" x14ac:dyDescent="0.25">
      <c r="A32" s="19"/>
      <c r="B32" s="20"/>
      <c r="C32" s="20"/>
      <c r="D32" s="85"/>
      <c r="E32" s="20"/>
      <c r="F32" s="22"/>
      <c r="G32" s="26"/>
      <c r="H32" s="22"/>
      <c r="I32" s="20"/>
      <c r="J32" s="24"/>
    </row>
    <row r="33" spans="1:14" x14ac:dyDescent="0.25">
      <c r="A33" s="19"/>
      <c r="B33" s="20"/>
      <c r="C33" s="20"/>
      <c r="D33" s="85"/>
      <c r="E33" s="20"/>
      <c r="F33" s="22"/>
      <c r="G33" s="26"/>
      <c r="H33" s="22"/>
      <c r="I33" s="20"/>
      <c r="J33" s="24"/>
    </row>
    <row r="34" spans="1:14" x14ac:dyDescent="0.25">
      <c r="A34" s="19"/>
      <c r="B34" s="20"/>
      <c r="C34" s="20"/>
      <c r="D34" s="85"/>
      <c r="E34" s="20"/>
      <c r="F34" s="22"/>
      <c r="G34" s="26"/>
      <c r="H34" s="22"/>
      <c r="I34" s="20"/>
      <c r="J34" s="24"/>
    </row>
    <row r="35" spans="1:14" x14ac:dyDescent="0.25">
      <c r="A35" s="19"/>
      <c r="B35" s="20"/>
      <c r="C35" s="20"/>
      <c r="D35" s="85"/>
      <c r="E35" s="20"/>
      <c r="F35" s="22"/>
      <c r="G35" s="26"/>
      <c r="H35" s="22"/>
      <c r="I35" s="20"/>
      <c r="J35" s="24"/>
    </row>
    <row r="36" spans="1:14" x14ac:dyDescent="0.25">
      <c r="A36" s="19"/>
      <c r="B36" s="20"/>
      <c r="C36" s="20"/>
      <c r="D36" s="85"/>
      <c r="E36" s="20"/>
      <c r="F36" s="22"/>
      <c r="G36" s="26"/>
      <c r="H36" s="22"/>
      <c r="I36" s="20"/>
      <c r="J36" s="24"/>
    </row>
    <row r="37" spans="1:14" x14ac:dyDescent="0.25">
      <c r="A37" s="19"/>
      <c r="B37" s="20"/>
      <c r="C37" s="20"/>
      <c r="D37" s="85"/>
      <c r="E37" s="20"/>
      <c r="F37" s="22"/>
      <c r="G37" s="26"/>
      <c r="H37" s="22"/>
      <c r="I37" s="20"/>
      <c r="J37" s="24"/>
    </row>
    <row r="38" spans="1:14" s="66" customFormat="1" ht="15.75" x14ac:dyDescent="0.25">
      <c r="A38" s="58"/>
      <c r="B38" s="59"/>
      <c r="C38" s="59"/>
      <c r="D38" s="60"/>
      <c r="E38" s="61" t="s">
        <v>18</v>
      </c>
      <c r="F38" s="62"/>
      <c r="G38" s="63"/>
      <c r="H38" s="62">
        <f>SUM(H27:H37)</f>
        <v>39639.72</v>
      </c>
      <c r="I38" s="64"/>
      <c r="J38" s="65"/>
      <c r="N38" s="80"/>
    </row>
    <row r="39" spans="1:14" x14ac:dyDescent="0.25">
      <c r="A39" s="19"/>
      <c r="B39" s="20"/>
      <c r="C39" s="20"/>
      <c r="D39" s="85"/>
      <c r="E39" s="20"/>
      <c r="F39" s="22"/>
      <c r="G39" s="26"/>
      <c r="H39" s="22"/>
      <c r="I39" s="20"/>
      <c r="J39" s="24"/>
    </row>
    <row r="40" spans="1:14" ht="15.75" x14ac:dyDescent="0.25">
      <c r="A40" s="19"/>
      <c r="B40" s="102" t="s">
        <v>45</v>
      </c>
      <c r="C40" s="103"/>
      <c r="D40" s="103"/>
      <c r="E40" s="103"/>
      <c r="F40" s="103"/>
      <c r="G40" s="103"/>
      <c r="H40" s="103"/>
      <c r="I40" s="104"/>
      <c r="J40" s="24"/>
    </row>
    <row r="41" spans="1:14" ht="5.0999999999999996" customHeight="1" x14ac:dyDescent="0.25">
      <c r="A41" s="19"/>
      <c r="B41" s="20"/>
      <c r="C41" s="20"/>
      <c r="D41" s="85"/>
      <c r="E41" s="20"/>
      <c r="F41" s="22"/>
      <c r="G41" s="26"/>
      <c r="H41" s="22"/>
      <c r="I41" s="20"/>
      <c r="J41" s="24"/>
    </row>
    <row r="42" spans="1:14" s="18" customFormat="1" x14ac:dyDescent="0.25">
      <c r="A42" s="10"/>
      <c r="B42" s="86" t="s">
        <v>5</v>
      </c>
      <c r="C42" s="55"/>
      <c r="D42" s="27"/>
      <c r="E42" s="55"/>
      <c r="F42" s="29" t="s">
        <v>42</v>
      </c>
      <c r="G42" s="82" t="s">
        <v>43</v>
      </c>
      <c r="H42" s="57" t="s">
        <v>44</v>
      </c>
      <c r="I42" s="30"/>
      <c r="J42" s="31"/>
    </row>
    <row r="43" spans="1:14" ht="5.0999999999999996" customHeight="1" x14ac:dyDescent="0.25">
      <c r="A43" s="19"/>
      <c r="B43" s="20"/>
      <c r="C43" s="20"/>
      <c r="D43" s="85"/>
      <c r="E43" s="20"/>
      <c r="F43" s="22"/>
      <c r="G43" s="26"/>
      <c r="H43" s="22"/>
      <c r="I43" s="20"/>
      <c r="J43" s="24"/>
    </row>
    <row r="44" spans="1:14" x14ac:dyDescent="0.25">
      <c r="A44" s="19"/>
      <c r="B44" s="20"/>
      <c r="C44" s="20" t="s">
        <v>10</v>
      </c>
      <c r="D44" s="85"/>
      <c r="E44" s="20"/>
      <c r="F44" s="22"/>
      <c r="G44" s="67"/>
      <c r="H44" s="22">
        <f>-[1]SPECS!B14-[1]SPECS!B15-[1]SPECS!B16</f>
        <v>-853</v>
      </c>
      <c r="I44" s="20"/>
      <c r="J44" s="24"/>
    </row>
    <row r="45" spans="1:14" x14ac:dyDescent="0.25">
      <c r="A45" s="19"/>
      <c r="B45" s="20"/>
      <c r="C45" s="20" t="s">
        <v>11</v>
      </c>
      <c r="D45" s="85"/>
      <c r="E45" s="20"/>
      <c r="F45" s="22"/>
      <c r="G45" s="67"/>
      <c r="H45" s="71">
        <v>8739</v>
      </c>
      <c r="I45" s="20"/>
      <c r="J45" s="24"/>
    </row>
    <row r="46" spans="1:14" x14ac:dyDescent="0.25">
      <c r="A46" s="19"/>
      <c r="B46" s="20"/>
      <c r="C46" s="20" t="s">
        <v>40</v>
      </c>
      <c r="D46" s="85"/>
      <c r="E46" s="20"/>
      <c r="F46" s="22">
        <v>148.72</v>
      </c>
      <c r="G46" s="67">
        <v>148.72</v>
      </c>
      <c r="H46" s="94">
        <v>148.72</v>
      </c>
      <c r="I46" s="20"/>
      <c r="J46" s="24"/>
      <c r="L46" s="69"/>
    </row>
    <row r="47" spans="1:14" x14ac:dyDescent="0.25">
      <c r="A47" s="19"/>
      <c r="B47" s="20"/>
      <c r="C47" s="20" t="s">
        <v>41</v>
      </c>
      <c r="D47" s="85"/>
      <c r="E47" s="20"/>
      <c r="F47" s="22">
        <v>2581</v>
      </c>
      <c r="G47" s="67">
        <f>F47</f>
        <v>2581</v>
      </c>
      <c r="H47" s="94">
        <f>G47</f>
        <v>2581</v>
      </c>
      <c r="I47" s="20"/>
      <c r="J47" s="24"/>
    </row>
    <row r="48" spans="1:14" x14ac:dyDescent="0.25">
      <c r="A48" s="19"/>
      <c r="B48" s="20"/>
      <c r="C48" s="20"/>
      <c r="D48" s="85"/>
      <c r="E48" s="20"/>
      <c r="F48" s="22"/>
      <c r="G48" s="93"/>
      <c r="H48" s="94"/>
      <c r="I48" s="20"/>
      <c r="J48" s="24"/>
    </row>
    <row r="49" spans="1:10" x14ac:dyDescent="0.25">
      <c r="A49" s="19"/>
      <c r="B49" s="20"/>
      <c r="C49" s="20"/>
      <c r="D49" s="85"/>
      <c r="E49" s="20"/>
      <c r="F49" s="22"/>
      <c r="G49" s="67"/>
      <c r="H49" s="22"/>
      <c r="I49" s="20"/>
      <c r="J49" s="24"/>
    </row>
    <row r="50" spans="1:10" x14ac:dyDescent="0.25">
      <c r="A50" s="19"/>
      <c r="B50" s="20"/>
      <c r="C50" s="20"/>
      <c r="D50" s="85"/>
      <c r="E50" s="20"/>
      <c r="F50" s="22"/>
      <c r="G50" s="67"/>
      <c r="H50" s="22"/>
      <c r="I50" s="20"/>
      <c r="J50" s="24"/>
    </row>
    <row r="51" spans="1:10" x14ac:dyDescent="0.25">
      <c r="A51" s="19"/>
      <c r="B51" s="20"/>
      <c r="C51" s="20"/>
      <c r="D51" s="85"/>
      <c r="E51" s="20"/>
      <c r="F51" s="22"/>
      <c r="G51" s="67"/>
      <c r="H51" s="22"/>
      <c r="I51" s="20"/>
      <c r="J51" s="24"/>
    </row>
    <row r="52" spans="1:10" x14ac:dyDescent="0.25">
      <c r="A52" s="19"/>
      <c r="B52" s="20"/>
      <c r="C52" s="20"/>
      <c r="D52" s="85"/>
      <c r="E52" s="20"/>
      <c r="F52" s="22"/>
      <c r="G52" s="67"/>
      <c r="H52" s="22"/>
      <c r="I52" s="20"/>
      <c r="J52" s="24"/>
    </row>
    <row r="53" spans="1:10" x14ac:dyDescent="0.25">
      <c r="A53" s="19"/>
      <c r="B53" s="20"/>
      <c r="C53" s="20"/>
      <c r="D53" s="85"/>
      <c r="E53" s="20"/>
      <c r="F53" s="22"/>
      <c r="G53" s="67"/>
      <c r="H53" s="22"/>
      <c r="I53" s="20"/>
      <c r="J53" s="24"/>
    </row>
    <row r="54" spans="1:10" ht="15.75" x14ac:dyDescent="0.25">
      <c r="A54" s="19"/>
      <c r="B54" s="20"/>
      <c r="C54" s="20"/>
      <c r="D54" s="85"/>
      <c r="E54" s="61" t="s">
        <v>22</v>
      </c>
      <c r="F54" s="62"/>
      <c r="G54" s="63"/>
      <c r="H54" s="62">
        <f>SUM(H44:H53)</f>
        <v>10615.720000000001</v>
      </c>
      <c r="I54" s="64"/>
      <c r="J54" s="24"/>
    </row>
    <row r="55" spans="1:10" ht="5.0999999999999996" customHeight="1" x14ac:dyDescent="0.25">
      <c r="A55" s="19"/>
      <c r="B55" s="20"/>
      <c r="C55" s="20"/>
      <c r="D55" s="85"/>
      <c r="E55" s="20"/>
      <c r="F55" s="22"/>
      <c r="G55" s="67"/>
      <c r="H55" s="22"/>
      <c r="I55" s="20"/>
      <c r="J55" s="24"/>
    </row>
    <row r="56" spans="1:10" s="79" customFormat="1" ht="15.75" x14ac:dyDescent="0.25">
      <c r="A56" s="72"/>
      <c r="B56" s="73"/>
      <c r="C56" s="73"/>
      <c r="D56" s="74"/>
      <c r="E56" s="61" t="s">
        <v>23</v>
      </c>
      <c r="F56" s="75"/>
      <c r="G56" s="76"/>
      <c r="H56" s="75">
        <f>H38-H54</f>
        <v>29024</v>
      </c>
      <c r="I56" s="77"/>
      <c r="J56" s="78"/>
    </row>
    <row r="57" spans="1:10" ht="9.9499999999999993" customHeight="1" x14ac:dyDescent="0.25">
      <c r="A57" s="32"/>
      <c r="B57" s="33"/>
      <c r="C57" s="33"/>
      <c r="D57" s="34"/>
      <c r="E57" s="33"/>
      <c r="F57" s="35"/>
      <c r="G57" s="36"/>
      <c r="H57" s="35"/>
      <c r="I57" s="33"/>
      <c r="J57" s="37"/>
    </row>
    <row r="58" spans="1:10" x14ac:dyDescent="0.25">
      <c r="B58" s="38"/>
    </row>
    <row r="59" spans="1:10" ht="5.0999999999999996" customHeight="1" x14ac:dyDescent="0.25"/>
  </sheetData>
  <mergeCells count="13">
    <mergeCell ref="B40:I40"/>
    <mergeCell ref="A2:J2"/>
    <mergeCell ref="G14:H14"/>
    <mergeCell ref="B16:C16"/>
    <mergeCell ref="B19:C20"/>
    <mergeCell ref="B21:C21"/>
    <mergeCell ref="B23:I23"/>
    <mergeCell ref="B7:C7"/>
    <mergeCell ref="E7:F7"/>
    <mergeCell ref="B8:C8"/>
    <mergeCell ref="E8:F8"/>
    <mergeCell ref="B12:C12"/>
    <mergeCell ref="B14:C14"/>
  </mergeCells>
  <pageMargins left="0.39370078740157483" right="0.39370078740157483" top="0.39370078740157483" bottom="0.39370078740157483" header="0.31496062992125984" footer="0.31496062992125984"/>
  <pageSetup paperSize="9" scale="9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SPECS</vt:lpstr>
      <vt:lpstr>D200</vt:lpstr>
      <vt:lpstr>D300</vt:lpstr>
      <vt:lpstr>D500 (2)</vt:lpstr>
      <vt:lpstr>D500</vt:lpstr>
      <vt:lpstr>'D200'!Print_Area</vt:lpstr>
      <vt:lpstr>'D300'!Print_Area</vt:lpstr>
      <vt:lpstr>'D500'!Print_Area</vt:lpstr>
      <vt:lpstr>'D500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2020-08-18T08:18:42Z</cp:lastPrinted>
  <dcterms:created xsi:type="dcterms:W3CDTF">2018-05-25T09:13:55Z</dcterms:created>
  <dcterms:modified xsi:type="dcterms:W3CDTF">2020-08-18T08:19:57Z</dcterms:modified>
</cp:coreProperties>
</file>