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7085" windowHeight="10770"/>
  </bookViews>
  <sheets>
    <sheet name="Balanced June '16" sheetId="4" r:id="rId1"/>
    <sheet name="Balanced July '14" sheetId="2" r:id="rId2"/>
    <sheet name="Balanced June '13" sheetId="1" r:id="rId3"/>
  </sheets>
  <definedNames>
    <definedName name="_xlnm.Print_Area" localSheetId="1">'Balanced July ''14'!$A$1:$F$55</definedName>
  </definedNames>
  <calcPr calcId="145621"/>
</workbook>
</file>

<file path=xl/calcChain.xml><?xml version="1.0" encoding="utf-8"?>
<calcChain xmlns="http://schemas.openxmlformats.org/spreadsheetml/2006/main">
  <c r="F64" i="4" l="1"/>
  <c r="F34" i="4"/>
  <c r="F38" i="4" l="1"/>
  <c r="F6" i="4" l="1"/>
  <c r="F7" i="4"/>
  <c r="F21" i="4"/>
  <c r="F40" i="4"/>
  <c r="F25" i="4" l="1"/>
  <c r="F66" i="4" s="1"/>
  <c r="F46" i="2"/>
  <c r="F15" i="2" l="1"/>
  <c r="F23" i="2"/>
  <c r="F22" i="2"/>
  <c r="F21" i="2" l="1"/>
  <c r="F20" i="2"/>
  <c r="F16" i="2"/>
  <c r="F17" i="2"/>
  <c r="F18" i="2"/>
  <c r="F19" i="2"/>
  <c r="F5" i="2"/>
  <c r="F6" i="2"/>
  <c r="F7" i="2"/>
  <c r="F8" i="2"/>
  <c r="F9" i="2"/>
  <c r="F10" i="2"/>
  <c r="F11" i="2"/>
  <c r="F12" i="2"/>
  <c r="F13" i="2"/>
  <c r="F14" i="2"/>
  <c r="F49" i="2"/>
  <c r="F44" i="2"/>
  <c r="F43" i="2"/>
  <c r="F34" i="2"/>
  <c r="F35" i="2"/>
  <c r="F36" i="2"/>
  <c r="F37" i="2"/>
  <c r="F38" i="2"/>
  <c r="F39" i="2"/>
  <c r="F40" i="2"/>
  <c r="F41" i="2"/>
  <c r="F42" i="2"/>
  <c r="F30" i="2"/>
  <c r="F31" i="2"/>
  <c r="F33" i="2"/>
  <c r="F45" i="2"/>
  <c r="F47" i="2"/>
  <c r="F50" i="2"/>
  <c r="F48" i="2"/>
  <c r="F4" i="2" l="1"/>
  <c r="F29" i="2" l="1"/>
  <c r="F28" i="2"/>
  <c r="F24" i="2" l="1"/>
  <c r="F51" i="2"/>
  <c r="I109" i="1"/>
  <c r="I108" i="1"/>
  <c r="I107" i="1"/>
  <c r="G108" i="1"/>
  <c r="E108" i="1"/>
  <c r="E107" i="1"/>
  <c r="E106" i="1"/>
  <c r="E105" i="1"/>
  <c r="E18" i="1"/>
  <c r="E17" i="1"/>
  <c r="E16" i="1"/>
  <c r="E104" i="1"/>
  <c r="E102" i="1"/>
  <c r="E103" i="1"/>
  <c r="E15" i="1"/>
  <c r="E101" i="1"/>
  <c r="E14" i="1"/>
  <c r="E100" i="1"/>
  <c r="E99" i="1"/>
  <c r="E98" i="1"/>
  <c r="E97" i="1"/>
  <c r="E96" i="1"/>
  <c r="E95" i="1"/>
  <c r="E38" i="1"/>
  <c r="E37" i="1"/>
  <c r="E39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43" i="1"/>
  <c r="E33" i="1"/>
  <c r="E34" i="1"/>
  <c r="E32" i="1"/>
  <c r="E25" i="1"/>
  <c r="E26" i="1"/>
  <c r="E27" i="1"/>
  <c r="E28" i="1"/>
  <c r="E29" i="1"/>
  <c r="E23" i="1"/>
  <c r="E5" i="1"/>
  <c r="E19" i="1" s="1"/>
  <c r="E6" i="1"/>
  <c r="E7" i="1"/>
  <c r="E8" i="1"/>
  <c r="E9" i="1"/>
  <c r="E10" i="1"/>
  <c r="E11" i="1"/>
  <c r="E12" i="1"/>
  <c r="E13" i="1"/>
  <c r="F54" i="2" l="1"/>
  <c r="E35" i="1"/>
  <c r="E109" i="1"/>
  <c r="E111" i="1" s="1"/>
  <c r="E30" i="1"/>
</calcChain>
</file>

<file path=xl/sharedStrings.xml><?xml version="1.0" encoding="utf-8"?>
<sst xmlns="http://schemas.openxmlformats.org/spreadsheetml/2006/main" count="386" uniqueCount="244">
  <si>
    <t>ETD AND PREMAC RECON</t>
  </si>
  <si>
    <t>PREMAC</t>
  </si>
  <si>
    <t>QTY</t>
  </si>
  <si>
    <t>D/N NO</t>
  </si>
  <si>
    <t>JOB / PARTS</t>
  </si>
  <si>
    <t>PRICE EACH</t>
  </si>
  <si>
    <t>TOTAL</t>
  </si>
  <si>
    <t>BRASS RINGS</t>
  </si>
  <si>
    <t>C451</t>
  </si>
  <si>
    <t>MACHINE TURNED COMPONENTS FOR WATER PARTS</t>
  </si>
  <si>
    <t>C449</t>
  </si>
  <si>
    <t>THREAD GUARD HUP125 X 35 X H60 MOULD 8 CAVITY</t>
  </si>
  <si>
    <t>6 CAVITY MOULDS</t>
  </si>
  <si>
    <t>8 CAVITY MOULDS</t>
  </si>
  <si>
    <t>4 CAVITY MOULDS</t>
  </si>
  <si>
    <t>A80</t>
  </si>
  <si>
    <t>ELECTRODES FOR DYNAMIC FLUID MOULDS</t>
  </si>
  <si>
    <t>SPEAKER BOX DIE MOD DESIGN</t>
  </si>
  <si>
    <t>PREMAC JOBS / PARTS ALREADY INVOICED AND PAID</t>
  </si>
  <si>
    <t>C450</t>
  </si>
  <si>
    <t>DOUBLE HANGER MOULD</t>
  </si>
  <si>
    <t>INVOICED ON AI0144     PAID ON 30/08/2012</t>
  </si>
  <si>
    <t>LAMP SEALS</t>
  </si>
  <si>
    <t>BRASS CONTACT SETS</t>
  </si>
  <si>
    <t>B75</t>
  </si>
  <si>
    <t>INVOICED ON PI0428      PAID ON 22/11/2012                                                                                             TOTAL:</t>
  </si>
  <si>
    <t>C448</t>
  </si>
  <si>
    <t>SLIDE TOOLS DESIGNED (CDP AND DFC)</t>
  </si>
  <si>
    <t>INVOICED ON PI0524      PAID ON 11/03/2013                                                                                             TOTAL:</t>
  </si>
  <si>
    <t>ENRIGHT TOOL AND DIE SERVICES</t>
  </si>
  <si>
    <t>DIE WIRECUT AT PILZ PRECISION</t>
  </si>
  <si>
    <t>WIRECUT ON SIGHTGLASS MOULD</t>
  </si>
  <si>
    <t>CRN000055</t>
  </si>
  <si>
    <t>MONITORS</t>
  </si>
  <si>
    <t>CRN000056</t>
  </si>
  <si>
    <t>AG6</t>
  </si>
  <si>
    <t>PISTON SLEEVES</t>
  </si>
  <si>
    <t>CONCERTINA DIAPHRAGMS</t>
  </si>
  <si>
    <t>DRAIN SPACERS</t>
  </si>
  <si>
    <t>CRN000061</t>
  </si>
  <si>
    <t>PUMP HOUSINGS</t>
  </si>
  <si>
    <t>SIGHT GLASS</t>
  </si>
  <si>
    <t>SEALING WASHERS SMALL</t>
  </si>
  <si>
    <t>SEALING WASHERS BIG</t>
  </si>
  <si>
    <t>AG8</t>
  </si>
  <si>
    <t>SUPPLY + FIT NEW SPROCKETS AND CHAIN TO DIAPHRAGM MOULD</t>
  </si>
  <si>
    <t>AG14</t>
  </si>
  <si>
    <t>EOL CV FEMALE</t>
  </si>
  <si>
    <t>ADJUSTABLE BARB</t>
  </si>
  <si>
    <t>EOL CV LOCK NUT</t>
  </si>
  <si>
    <t>AG16</t>
  </si>
  <si>
    <t>BIRD CAGE TOP</t>
  </si>
  <si>
    <t>BIRD CAGE BOTTOM</t>
  </si>
  <si>
    <t>AG20</t>
  </si>
  <si>
    <t>CHECK VALVE TOP</t>
  </si>
  <si>
    <t>CHECK VALVE BOTTOM</t>
  </si>
  <si>
    <t>AG22</t>
  </si>
  <si>
    <t>AG28</t>
  </si>
  <si>
    <t>EOL CV POPPETS</t>
  </si>
  <si>
    <t>EOL CV POPPET SEATS</t>
  </si>
  <si>
    <t>AG30</t>
  </si>
  <si>
    <t>ELBOWS</t>
  </si>
  <si>
    <t>T-PIECES</t>
  </si>
  <si>
    <t>AG31</t>
  </si>
  <si>
    <t>PISTON SEAL HOUSING</t>
  </si>
  <si>
    <t>AG37</t>
  </si>
  <si>
    <t>PUMP HOUSINGS + SLEEVES</t>
  </si>
  <si>
    <t>AH12</t>
  </si>
  <si>
    <t>AG44</t>
  </si>
  <si>
    <t>AG46</t>
  </si>
  <si>
    <t>EOL CV BODY MALE</t>
  </si>
  <si>
    <t>SKY ROCKETS</t>
  </si>
  <si>
    <t>AI21</t>
  </si>
  <si>
    <t>AJ7</t>
  </si>
  <si>
    <t>AJ9</t>
  </si>
  <si>
    <t>SMALL HDPE BLACK KNOBS</t>
  </si>
  <si>
    <t>AJ13</t>
  </si>
  <si>
    <t>AJ38</t>
  </si>
  <si>
    <t>AJ41</t>
  </si>
  <si>
    <t>SMALL WASHERS</t>
  </si>
  <si>
    <t>BIG WASHERS</t>
  </si>
  <si>
    <t xml:space="preserve">TOTAL DUE BY ENRIGHT TOOL AND DIE TO PREMAC:   </t>
  </si>
  <si>
    <t>INVOICED ON PI0543      PAID ON 19/03/2013                                                                                             TOTAL:</t>
  </si>
  <si>
    <t>AO4</t>
  </si>
  <si>
    <t>AK40</t>
  </si>
  <si>
    <t>HOOTER TUBES</t>
  </si>
  <si>
    <t>AO19</t>
  </si>
  <si>
    <t>HOOTER END CAPS</t>
  </si>
  <si>
    <t>A86</t>
  </si>
  <si>
    <t>AM48</t>
  </si>
  <si>
    <t>HOOTER SEALS</t>
  </si>
  <si>
    <t>A87</t>
  </si>
  <si>
    <t xml:space="preserve">SIGHT GLASS (ORDERS 500 OR MORE) </t>
  </si>
  <si>
    <t>SIGHT GLASSES RETURNED TO BE REPLACED</t>
  </si>
  <si>
    <t>AM49</t>
  </si>
  <si>
    <t>RETURNED</t>
  </si>
  <si>
    <t>AO26</t>
  </si>
  <si>
    <t>DFC ELECTRODES</t>
  </si>
  <si>
    <t>POO 032 ELECTRODES</t>
  </si>
  <si>
    <t>WELDING</t>
  </si>
  <si>
    <t>BAKARA  TOOL DESIGNS</t>
  </si>
  <si>
    <t>AP20</t>
  </si>
  <si>
    <t>(WRITE OFF)</t>
  </si>
  <si>
    <r>
      <t xml:space="preserve">COPPER </t>
    </r>
    <r>
      <rPr>
        <sz val="11"/>
        <color theme="1"/>
        <rFont val="Calibri"/>
        <family val="2"/>
      </rPr>
      <t>ø85 X 120</t>
    </r>
  </si>
  <si>
    <t>START INVOICING</t>
  </si>
  <si>
    <t>Balanced 06/06/2013</t>
  </si>
  <si>
    <t>AP45</t>
  </si>
  <si>
    <t>Monitors</t>
  </si>
  <si>
    <t>AR8</t>
  </si>
  <si>
    <t>DATE</t>
  </si>
  <si>
    <t>AR11</t>
  </si>
  <si>
    <t>AR12</t>
  </si>
  <si>
    <t>Lamp Seals</t>
  </si>
  <si>
    <t>AZ26</t>
  </si>
  <si>
    <t>AZY32</t>
  </si>
  <si>
    <t>M8 Inserts</t>
  </si>
  <si>
    <t>Concertina Diaphragms</t>
  </si>
  <si>
    <t>AX48</t>
  </si>
  <si>
    <t>Pump Housings</t>
  </si>
  <si>
    <t>AY26</t>
  </si>
  <si>
    <t>25kg</t>
  </si>
  <si>
    <t>3kg</t>
  </si>
  <si>
    <t>AY27</t>
  </si>
  <si>
    <t>CPV340P</t>
  </si>
  <si>
    <t>Green Master Batch</t>
  </si>
  <si>
    <t>2 x L/Switches Plus C/Whisker @ Lido</t>
  </si>
  <si>
    <t>Water Pipes and Connectors @ VAP</t>
  </si>
  <si>
    <t>4x4 Boots Scrap</t>
  </si>
  <si>
    <t>New Filter Tool Trials</t>
  </si>
  <si>
    <t>Material for Tool Trial</t>
  </si>
  <si>
    <t>Tool Trial for Filter Seal Mould</t>
  </si>
  <si>
    <t>Material Tool Trial</t>
  </si>
  <si>
    <t>Pilz Wire Cutting</t>
  </si>
  <si>
    <t>Sarlink 3140B Material for Bushes</t>
  </si>
  <si>
    <t>2 Slide Electrodes BSP Threaded</t>
  </si>
  <si>
    <t>2 Tente Electrodes</t>
  </si>
  <si>
    <t>117 Setich Mould CDP</t>
  </si>
  <si>
    <t>Thru Rainbow Cap Mould</t>
  </si>
  <si>
    <t>HKP Wheel Mould</t>
  </si>
  <si>
    <t>HKP Hub Mould</t>
  </si>
  <si>
    <t>Tente Wheel Mould Outer Inserts Turned</t>
  </si>
  <si>
    <t>Tente Wheel Mould Inner Inserts Turned</t>
  </si>
  <si>
    <t>Tente Wheel Mould Mid Inserts Turned</t>
  </si>
  <si>
    <t>Tente Hub Mould Outer Inserts Turned</t>
  </si>
  <si>
    <t>Tente Hub Mould Inner Inserts Turned</t>
  </si>
  <si>
    <t>Machining</t>
  </si>
  <si>
    <t>FH Die Plate End Cap</t>
  </si>
  <si>
    <t>Brass Rings</t>
  </si>
  <si>
    <t>4 x FH Inserts, 4 x MH Inserts, 4 x Small Inserts</t>
  </si>
  <si>
    <t>SEP Drawings</t>
  </si>
  <si>
    <t>Tente Prototype Slide Mould</t>
  </si>
  <si>
    <t xml:space="preserve">PREMAC Invoice PI1019 on 16/05/2014 : </t>
  </si>
  <si>
    <t>Balanced 28/07/2014</t>
  </si>
  <si>
    <t>AZ27</t>
  </si>
  <si>
    <t>191 x Monitors rejected (Half credited as per Dave and Danny)</t>
  </si>
  <si>
    <t>TRIALS FOR FILTER &amp; CONTROL BOX</t>
  </si>
  <si>
    <t>MILLING OF RIBS ON FILTER HOUSING EXCHANGED FOR 4 CORES TURNED</t>
  </si>
  <si>
    <t>AB14</t>
  </si>
  <si>
    <t>AB34</t>
  </si>
  <si>
    <t>AB37</t>
  </si>
  <si>
    <t>AF31</t>
  </si>
  <si>
    <t>AJ24</t>
  </si>
  <si>
    <t>PI1840</t>
  </si>
  <si>
    <t>PI1749</t>
  </si>
  <si>
    <t>CAMERA</t>
  </si>
  <si>
    <t>PI1681</t>
  </si>
  <si>
    <t>PI1622</t>
  </si>
  <si>
    <t>SPROCKETS &amp; CHAINS</t>
  </si>
  <si>
    <t>26.10.15</t>
  </si>
  <si>
    <t>SIGHT GLASSES</t>
  </si>
  <si>
    <t>07.08.15</t>
  </si>
  <si>
    <t>23.06.15</t>
  </si>
  <si>
    <t>AC/DC DYNAMICS 5A 3-POLE 4.5KA C CURVE MINI RAIL</t>
  </si>
  <si>
    <t>28.05.15</t>
  </si>
  <si>
    <t>SONIC M3</t>
  </si>
  <si>
    <t>20.03.15</t>
  </si>
  <si>
    <t>JP6801 WHITE</t>
  </si>
  <si>
    <t>17.02.15</t>
  </si>
  <si>
    <t>2KG</t>
  </si>
  <si>
    <t>YELLOW MB</t>
  </si>
  <si>
    <t>12.02.15</t>
  </si>
  <si>
    <t>AK15</t>
  </si>
  <si>
    <t>5KG</t>
  </si>
  <si>
    <t>HBL315MB BLACK</t>
  </si>
  <si>
    <t>25.11.14</t>
  </si>
  <si>
    <t>AA12</t>
  </si>
  <si>
    <t>JP6089 GREEN</t>
  </si>
  <si>
    <t>07.11.14</t>
  </si>
  <si>
    <t>FILTER BOWLS</t>
  </si>
  <si>
    <t>01.10.14</t>
  </si>
  <si>
    <t>AB19</t>
  </si>
  <si>
    <t>WIRECUTTING</t>
  </si>
  <si>
    <t>29.09.14</t>
  </si>
  <si>
    <t>11.09.14</t>
  </si>
  <si>
    <t>04.09.14</t>
  </si>
  <si>
    <t>08.09.14</t>
  </si>
  <si>
    <t xml:space="preserve">BROUGHT FORWARD </t>
  </si>
  <si>
    <t>17.09.14</t>
  </si>
  <si>
    <t>DAVE</t>
  </si>
  <si>
    <t>06.05.16</t>
  </si>
  <si>
    <t>11.03.16</t>
  </si>
  <si>
    <t>21.01.16</t>
  </si>
  <si>
    <t>Total @ end 2015 :</t>
  </si>
  <si>
    <t>TURNED INSERTS PJP125-632H45 THREAD GUARD-SMALL</t>
  </si>
  <si>
    <t>TURNED INSERTS PJP125-632H45 THREAD GUARD-BIG</t>
  </si>
  <si>
    <t>DESIGN</t>
  </si>
  <si>
    <t>OCTOBER</t>
  </si>
  <si>
    <t>BATTERY BOX MACHINING</t>
  </si>
  <si>
    <t>05.06.15</t>
  </si>
  <si>
    <t>2 PNEUMATIC CYLINDERS</t>
  </si>
  <si>
    <t>30.05.15</t>
  </si>
  <si>
    <t>COMPUTER COVER FAMILY MOULD MACHINE DIE PLATES</t>
  </si>
  <si>
    <t>15.05.15</t>
  </si>
  <si>
    <t>TURN 4 THREADED INSERTS</t>
  </si>
  <si>
    <t>11.04.15</t>
  </si>
  <si>
    <t>4 GUIDE BUSHES GRIND</t>
  </si>
  <si>
    <t>06.04.15</t>
  </si>
  <si>
    <t>4 GUIDEPINS</t>
  </si>
  <si>
    <t>DESIGN COMP COVER FAMILY MOULD</t>
  </si>
  <si>
    <t>23.03.15</t>
  </si>
  <si>
    <t>COMPUTER CABINET PARTS DESIGN</t>
  </si>
  <si>
    <t>MODIFY BEER BLOCK MOULD</t>
  </si>
  <si>
    <t>DESIGN CDP SUPPORT BRACKET SLIDE MOULD</t>
  </si>
  <si>
    <t>INSERTS BEER BLOCK MOULD</t>
  </si>
  <si>
    <t>10.02.15</t>
  </si>
  <si>
    <t>TENTE HEP125 SLIDE MOULD DESIGN</t>
  </si>
  <si>
    <t>26.04.14</t>
  </si>
  <si>
    <t>1212</t>
  </si>
  <si>
    <t>04.12.14</t>
  </si>
  <si>
    <t xml:space="preserve">DANNY  </t>
  </si>
  <si>
    <t xml:space="preserve">TOTAL DUE BY DAVE TO DANNY:  </t>
  </si>
  <si>
    <t>1220</t>
  </si>
  <si>
    <t>DANNY &amp; DAVE RECON  @ 13 JUNE 2016</t>
  </si>
  <si>
    <t>20.06.16</t>
  </si>
  <si>
    <t>PI1833</t>
  </si>
  <si>
    <t>13.06.16</t>
  </si>
  <si>
    <t>INVOICE</t>
  </si>
  <si>
    <t>08.10.15</t>
  </si>
  <si>
    <t>13.11.15</t>
  </si>
  <si>
    <t>22.01.16</t>
  </si>
  <si>
    <t>30.04.16</t>
  </si>
  <si>
    <t>INVOICED</t>
  </si>
  <si>
    <t>COPPER AND WELDING</t>
  </si>
  <si>
    <t>BLUE PARTS MOULDED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</si>
</sst>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_ ;\-#,##0\ 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164" fontId="2" fillId="0" borderId="0" xfId="1" applyNumberFormat="1" applyFont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right"/>
    </xf>
    <xf numFmtId="43" fontId="2" fillId="0" borderId="11" xfId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4" fontId="2" fillId="0" borderId="12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43" fontId="2" fillId="0" borderId="13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43" fontId="2" fillId="0" borderId="16" xfId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164" fontId="2" fillId="0" borderId="17" xfId="1" applyNumberFormat="1" applyFont="1" applyBorder="1" applyAlignment="1">
      <alignment horizontal="right"/>
    </xf>
    <xf numFmtId="43" fontId="2" fillId="0" borderId="23" xfId="1" applyFont="1" applyBorder="1" applyAlignment="1">
      <alignment horizontal="right"/>
    </xf>
    <xf numFmtId="0" fontId="0" fillId="0" borderId="0" xfId="0" applyBorder="1"/>
    <xf numFmtId="43" fontId="2" fillId="0" borderId="24" xfId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2" fillId="0" borderId="25" xfId="1" applyNumberFormat="1" applyFont="1" applyBorder="1" applyAlignment="1">
      <alignment horizontal="right"/>
    </xf>
    <xf numFmtId="43" fontId="2" fillId="0" borderId="26" xfId="1" applyFont="1" applyBorder="1" applyAlignment="1">
      <alignment horizontal="right"/>
    </xf>
    <xf numFmtId="0" fontId="2" fillId="0" borderId="0" xfId="0" applyFont="1"/>
    <xf numFmtId="164" fontId="1" fillId="0" borderId="7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0" fontId="0" fillId="0" borderId="0" xfId="0" applyFont="1"/>
    <xf numFmtId="164" fontId="1" fillId="0" borderId="27" xfId="1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43" fontId="1" fillId="0" borderId="28" xfId="1" applyFont="1" applyBorder="1" applyAlignment="1">
      <alignment horizontal="right"/>
    </xf>
    <xf numFmtId="43" fontId="1" fillId="0" borderId="19" xfId="1" applyFont="1" applyBorder="1" applyAlignment="1">
      <alignment horizontal="right"/>
    </xf>
    <xf numFmtId="164" fontId="1" fillId="0" borderId="15" xfId="1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43" fontId="1" fillId="0" borderId="11" xfId="1" applyFont="1" applyBorder="1" applyAlignment="1">
      <alignment horizontal="right"/>
    </xf>
    <xf numFmtId="43" fontId="1" fillId="0" borderId="16" xfId="1" applyFont="1" applyBorder="1" applyAlignment="1">
      <alignment horizontal="right"/>
    </xf>
    <xf numFmtId="164" fontId="1" fillId="0" borderId="4" xfId="1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3" fontId="1" fillId="0" borderId="5" xfId="1" applyFont="1" applyBorder="1" applyAlignment="1">
      <alignment horizontal="right"/>
    </xf>
    <xf numFmtId="43" fontId="1" fillId="0" borderId="6" xfId="1" applyFont="1" applyBorder="1" applyAlignment="1">
      <alignment horizontal="right"/>
    </xf>
    <xf numFmtId="164" fontId="2" fillId="0" borderId="9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3" fontId="2" fillId="0" borderId="30" xfId="1" applyFont="1" applyBorder="1" applyAlignment="1">
      <alignment horizontal="center" vertical="center"/>
    </xf>
    <xf numFmtId="43" fontId="2" fillId="0" borderId="31" xfId="1" applyFont="1" applyBorder="1" applyAlignment="1">
      <alignment horizontal="center" vertical="center"/>
    </xf>
    <xf numFmtId="0" fontId="0" fillId="0" borderId="32" xfId="0" applyFont="1" applyBorder="1"/>
    <xf numFmtId="164" fontId="0" fillId="0" borderId="32" xfId="0" applyNumberFormat="1" applyFont="1" applyBorder="1"/>
    <xf numFmtId="164" fontId="2" fillId="0" borderId="34" xfId="1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3" fontId="2" fillId="0" borderId="35" xfId="1" applyFont="1" applyBorder="1" applyAlignment="1">
      <alignment horizontal="center" vertical="center"/>
    </xf>
    <xf numFmtId="43" fontId="2" fillId="0" borderId="23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9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Border="1"/>
    <xf numFmtId="43" fontId="1" fillId="0" borderId="31" xfId="1" applyFont="1" applyBorder="1" applyAlignment="1">
      <alignment horizontal="right"/>
    </xf>
    <xf numFmtId="165" fontId="1" fillId="0" borderId="37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2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9" xfId="1" applyNumberFormat="1" applyFont="1" applyBorder="1" applyAlignment="1">
      <alignment horizontal="center" vertical="center"/>
    </xf>
    <xf numFmtId="165" fontId="1" fillId="0" borderId="38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1" fillId="0" borderId="39" xfId="1" applyNumberFormat="1" applyFont="1" applyBorder="1" applyAlignment="1">
      <alignment horizontal="center"/>
    </xf>
    <xf numFmtId="165" fontId="1" fillId="0" borderId="40" xfId="1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1" xfId="0" applyFont="1" applyBorder="1" applyAlignment="1">
      <alignment horizontal="left"/>
    </xf>
    <xf numFmtId="43" fontId="1" fillId="0" borderId="41" xfId="1" applyFont="1" applyBorder="1" applyAlignment="1">
      <alignment horizontal="right"/>
    </xf>
    <xf numFmtId="164" fontId="0" fillId="0" borderId="39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10" fillId="0" borderId="4" xfId="1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7" xfId="1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10" fillId="0" borderId="15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2" xfId="1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43" fontId="2" fillId="0" borderId="45" xfId="1" applyFont="1" applyBorder="1" applyAlignment="1">
      <alignment horizontal="center"/>
    </xf>
    <xf numFmtId="43" fontId="10" fillId="0" borderId="48" xfId="1" applyFont="1" applyBorder="1" applyAlignment="1">
      <alignment horizontal="right"/>
    </xf>
    <xf numFmtId="43" fontId="10" fillId="0" borderId="47" xfId="1" applyFont="1" applyBorder="1" applyAlignment="1">
      <alignment horizontal="right"/>
    </xf>
    <xf numFmtId="43" fontId="1" fillId="0" borderId="47" xfId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10" fillId="0" borderId="52" xfId="1" applyFont="1" applyBorder="1" applyAlignment="1">
      <alignment horizontal="right"/>
    </xf>
    <xf numFmtId="43" fontId="10" fillId="0" borderId="51" xfId="1" applyFont="1" applyBorder="1" applyAlignment="1">
      <alignment horizontal="right"/>
    </xf>
    <xf numFmtId="43" fontId="1" fillId="0" borderId="51" xfId="1" applyFont="1" applyBorder="1" applyAlignment="1">
      <alignment horizontal="right"/>
    </xf>
    <xf numFmtId="43" fontId="1" fillId="0" borderId="50" xfId="1" applyFont="1" applyBorder="1" applyAlignment="1">
      <alignment horizontal="right"/>
    </xf>
    <xf numFmtId="43" fontId="10" fillId="0" borderId="53" xfId="1" applyFont="1" applyBorder="1" applyAlignment="1">
      <alignment horizontal="right"/>
    </xf>
    <xf numFmtId="43" fontId="10" fillId="0" borderId="54" xfId="1" applyFont="1" applyBorder="1" applyAlignment="1">
      <alignment horizontal="right"/>
    </xf>
    <xf numFmtId="43" fontId="10" fillId="0" borderId="55" xfId="1" applyFont="1" applyBorder="1" applyAlignment="1">
      <alignment horizontal="right"/>
    </xf>
    <xf numFmtId="43" fontId="11" fillId="0" borderId="56" xfId="1" applyFont="1" applyBorder="1" applyAlignment="1">
      <alignment horizontal="right"/>
    </xf>
    <xf numFmtId="43" fontId="3" fillId="0" borderId="36" xfId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5" fontId="10" fillId="0" borderId="2" xfId="1" applyNumberFormat="1" applyFont="1" applyBorder="1" applyAlignment="1">
      <alignment horizontal="center"/>
    </xf>
    <xf numFmtId="43" fontId="10" fillId="0" borderId="50" xfId="1" applyFont="1" applyBorder="1" applyAlignment="1">
      <alignment horizontal="right"/>
    </xf>
    <xf numFmtId="164" fontId="1" fillId="0" borderId="57" xfId="1" applyNumberFormat="1" applyFont="1" applyBorder="1" applyAlignment="1">
      <alignment horizontal="center"/>
    </xf>
    <xf numFmtId="43" fontId="1" fillId="0" borderId="58" xfId="1" applyFont="1" applyBorder="1" applyAlignment="1">
      <alignment horizontal="right"/>
    </xf>
    <xf numFmtId="0" fontId="0" fillId="0" borderId="40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4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3" fontId="1" fillId="0" borderId="10" xfId="1" applyFont="1" applyBorder="1" applyAlignment="1">
      <alignment horizontal="right"/>
    </xf>
    <xf numFmtId="0" fontId="0" fillId="0" borderId="4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2" fillId="0" borderId="12" xfId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2" fillId="0" borderId="20" xfId="1" applyNumberFormat="1" applyFont="1" applyBorder="1" applyAlignment="1">
      <alignment horizontal="right"/>
    </xf>
    <xf numFmtId="0" fontId="0" fillId="0" borderId="21" xfId="0" applyBorder="1" applyAlignment="1">
      <alignment horizontal="right"/>
    </xf>
    <xf numFmtId="164" fontId="13" fillId="0" borderId="17" xfId="1" applyNumberFormat="1" applyFont="1" applyBorder="1" applyAlignment="1">
      <alignment horizontal="right" indent="1"/>
    </xf>
    <xf numFmtId="164" fontId="13" fillId="0" borderId="10" xfId="1" applyNumberFormat="1" applyFont="1" applyBorder="1" applyAlignment="1">
      <alignment horizontal="right" indent="1"/>
    </xf>
    <xf numFmtId="164" fontId="12" fillId="0" borderId="42" xfId="1" applyNumberFormat="1" applyFont="1" applyBorder="1" applyAlignment="1">
      <alignment horizontal="center"/>
    </xf>
    <xf numFmtId="164" fontId="12" fillId="0" borderId="44" xfId="1" applyNumberFormat="1" applyFont="1" applyBorder="1" applyAlignment="1">
      <alignment horizontal="center"/>
    </xf>
    <xf numFmtId="164" fontId="12" fillId="0" borderId="43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3" fontId="8" fillId="0" borderId="36" xfId="1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5" fillId="0" borderId="17" xfId="1" applyNumberFormat="1" applyFont="1" applyBorder="1" applyAlignment="1">
      <alignment horizontal="left" indent="4"/>
    </xf>
    <xf numFmtId="0" fontId="6" fillId="0" borderId="10" xfId="0" applyFont="1" applyBorder="1" applyAlignment="1">
      <alignment horizontal="left" indent="4"/>
    </xf>
    <xf numFmtId="0" fontId="6" fillId="0" borderId="18" xfId="0" applyFont="1" applyBorder="1" applyAlignment="1">
      <alignment horizontal="left" indent="4"/>
    </xf>
    <xf numFmtId="164" fontId="5" fillId="0" borderId="17" xfId="1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0" fillId="0" borderId="58" xfId="0" applyFont="1" applyBorder="1" applyAlignment="1">
      <alignment horizontal="center"/>
    </xf>
    <xf numFmtId="43" fontId="10" fillId="0" borderId="58" xfId="1" applyFont="1" applyBorder="1" applyAlignment="1">
      <alignment horizontal="right"/>
    </xf>
    <xf numFmtId="43" fontId="10" fillId="0" borderId="59" xfId="1" applyFont="1" applyBorder="1" applyAlignment="1">
      <alignment horizontal="right"/>
    </xf>
    <xf numFmtId="0" fontId="10" fillId="0" borderId="47" xfId="0" applyFont="1" applyBorder="1" applyAlignment="1">
      <alignment horizontal="left"/>
    </xf>
    <xf numFmtId="0" fontId="0" fillId="0" borderId="47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5" fontId="10" fillId="0" borderId="2" xfId="1" quotePrefix="1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64" fontId="11" fillId="0" borderId="29" xfId="1" applyNumberFormat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left"/>
    </xf>
    <xf numFmtId="43" fontId="11" fillId="0" borderId="46" xfId="1" applyFont="1" applyBorder="1" applyAlignment="1">
      <alignment horizontal="right"/>
    </xf>
    <xf numFmtId="43" fontId="11" fillId="0" borderId="49" xfId="1" applyFont="1" applyBorder="1" applyAlignment="1">
      <alignment horizontal="right"/>
    </xf>
    <xf numFmtId="164" fontId="10" fillId="0" borderId="39" xfId="1" applyNumberFormat="1" applyFont="1" applyBorder="1" applyAlignment="1">
      <alignment horizontal="center"/>
    </xf>
    <xf numFmtId="165" fontId="10" fillId="0" borderId="40" xfId="1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13" workbookViewId="0">
      <selection activeCell="D44" sqref="D44"/>
    </sheetView>
  </sheetViews>
  <sheetFormatPr defaultRowHeight="15" x14ac:dyDescent="0.25"/>
  <cols>
    <col min="1" max="1" width="8" style="12" customWidth="1"/>
    <col min="2" max="2" width="11" style="1" customWidth="1"/>
    <col min="3" max="3" width="10.28515625" style="1" customWidth="1"/>
    <col min="4" max="4" width="55.7109375" style="90" customWidth="1"/>
    <col min="5" max="5" width="12" style="3" customWidth="1"/>
    <col min="6" max="6" width="11.7109375" style="3" customWidth="1"/>
  </cols>
  <sheetData>
    <row r="1" spans="1:6" ht="18.75" x14ac:dyDescent="0.3">
      <c r="A1" s="130" t="s">
        <v>232</v>
      </c>
      <c r="B1" s="131"/>
      <c r="C1" s="131"/>
      <c r="D1" s="131"/>
      <c r="E1" s="131"/>
      <c r="F1" s="131"/>
    </row>
    <row r="2" spans="1:6" ht="19.5" thickBot="1" x14ac:dyDescent="0.35">
      <c r="A2" s="116"/>
      <c r="B2" s="117"/>
      <c r="C2" s="117"/>
      <c r="D2" s="117"/>
      <c r="E2" s="117"/>
      <c r="F2" s="117"/>
    </row>
    <row r="3" spans="1:6" ht="16.5" thickBot="1" x14ac:dyDescent="0.3">
      <c r="A3" s="132" t="s">
        <v>229</v>
      </c>
      <c r="B3" s="133"/>
      <c r="C3" s="133"/>
      <c r="D3" s="133"/>
      <c r="E3" s="133"/>
      <c r="F3" s="134"/>
    </row>
    <row r="4" spans="1:6" ht="15.75" thickBot="1" x14ac:dyDescent="0.3">
      <c r="A4" s="19" t="s">
        <v>2</v>
      </c>
      <c r="B4" s="20" t="s">
        <v>3</v>
      </c>
      <c r="C4" s="20" t="s">
        <v>109</v>
      </c>
      <c r="D4" s="20" t="s">
        <v>4</v>
      </c>
      <c r="E4" s="103" t="s">
        <v>5</v>
      </c>
      <c r="F4" s="107" t="s">
        <v>6</v>
      </c>
    </row>
    <row r="5" spans="1:6" x14ac:dyDescent="0.25">
      <c r="A5" s="91">
        <v>503</v>
      </c>
      <c r="B5" s="102">
        <v>5949</v>
      </c>
      <c r="C5" s="102" t="s">
        <v>228</v>
      </c>
      <c r="D5" s="101" t="s">
        <v>7</v>
      </c>
      <c r="E5" s="112">
        <v>15</v>
      </c>
      <c r="F5" s="113">
        <v>7545</v>
      </c>
    </row>
    <row r="6" spans="1:6" s="42" customFormat="1" x14ac:dyDescent="0.25">
      <c r="A6" s="95">
        <v>200</v>
      </c>
      <c r="B6" s="167" t="s">
        <v>227</v>
      </c>
      <c r="C6" s="168" t="s">
        <v>226</v>
      </c>
      <c r="D6" s="94" t="s">
        <v>112</v>
      </c>
      <c r="E6" s="105">
        <v>15</v>
      </c>
      <c r="F6" s="108">
        <f>E6*A6</f>
        <v>3000</v>
      </c>
    </row>
    <row r="7" spans="1:6" s="42" customFormat="1" x14ac:dyDescent="0.25">
      <c r="A7" s="95">
        <v>95</v>
      </c>
      <c r="B7" s="167" t="s">
        <v>231</v>
      </c>
      <c r="C7" s="93"/>
      <c r="D7" s="94" t="s">
        <v>154</v>
      </c>
      <c r="E7" s="105">
        <v>17.34</v>
      </c>
      <c r="F7" s="108">
        <f>E7*A7</f>
        <v>1647.3</v>
      </c>
    </row>
    <row r="8" spans="1:6" x14ac:dyDescent="0.25">
      <c r="A8" s="95"/>
      <c r="B8" s="93"/>
      <c r="C8" s="93"/>
      <c r="D8" s="94" t="s">
        <v>225</v>
      </c>
      <c r="E8" s="105"/>
      <c r="F8" s="109">
        <v>3000</v>
      </c>
    </row>
    <row r="9" spans="1:6" x14ac:dyDescent="0.25">
      <c r="A9" s="95">
        <v>4</v>
      </c>
      <c r="B9" s="93">
        <v>5970</v>
      </c>
      <c r="C9" s="93" t="s">
        <v>224</v>
      </c>
      <c r="D9" s="94" t="s">
        <v>223</v>
      </c>
      <c r="E9" s="105">
        <v>350</v>
      </c>
      <c r="F9" s="109">
        <v>1400</v>
      </c>
    </row>
    <row r="10" spans="1:6" x14ac:dyDescent="0.25">
      <c r="A10" s="95"/>
      <c r="B10" s="93"/>
      <c r="C10" s="100" t="s">
        <v>177</v>
      </c>
      <c r="D10" s="94" t="s">
        <v>222</v>
      </c>
      <c r="E10" s="105"/>
      <c r="F10" s="109">
        <v>3000</v>
      </c>
    </row>
    <row r="11" spans="1:6" x14ac:dyDescent="0.25">
      <c r="A11" s="95"/>
      <c r="B11" s="93"/>
      <c r="C11" s="93"/>
      <c r="D11" s="94" t="s">
        <v>221</v>
      </c>
      <c r="E11" s="105"/>
      <c r="F11" s="109">
        <v>400</v>
      </c>
    </row>
    <row r="12" spans="1:6" x14ac:dyDescent="0.25">
      <c r="A12" s="95"/>
      <c r="B12" s="93"/>
      <c r="C12" s="93"/>
      <c r="D12" s="94" t="s">
        <v>220</v>
      </c>
      <c r="E12" s="105"/>
      <c r="F12" s="109">
        <v>1000</v>
      </c>
    </row>
    <row r="13" spans="1:6" x14ac:dyDescent="0.25">
      <c r="A13" s="95"/>
      <c r="B13" s="93"/>
      <c r="C13" s="93" t="s">
        <v>219</v>
      </c>
      <c r="D13" s="94" t="s">
        <v>218</v>
      </c>
      <c r="E13" s="105"/>
      <c r="F13" s="109">
        <v>3000</v>
      </c>
    </row>
    <row r="14" spans="1:6" x14ac:dyDescent="0.25">
      <c r="A14" s="95"/>
      <c r="B14" s="93"/>
      <c r="C14" s="93" t="s">
        <v>216</v>
      </c>
      <c r="D14" s="94" t="s">
        <v>217</v>
      </c>
      <c r="E14" s="105">
        <v>250</v>
      </c>
      <c r="F14" s="109">
        <v>1000</v>
      </c>
    </row>
    <row r="15" spans="1:6" x14ac:dyDescent="0.25">
      <c r="A15" s="95"/>
      <c r="B15" s="93"/>
      <c r="C15" s="93" t="s">
        <v>216</v>
      </c>
      <c r="D15" s="94" t="s">
        <v>215</v>
      </c>
      <c r="E15" s="105">
        <v>200</v>
      </c>
      <c r="F15" s="109">
        <v>800</v>
      </c>
    </row>
    <row r="16" spans="1:6" x14ac:dyDescent="0.25">
      <c r="A16" s="95"/>
      <c r="B16" s="93"/>
      <c r="C16" s="93" t="s">
        <v>214</v>
      </c>
      <c r="D16" s="94" t="s">
        <v>213</v>
      </c>
      <c r="E16" s="105">
        <v>200</v>
      </c>
      <c r="F16" s="109">
        <v>800</v>
      </c>
    </row>
    <row r="17" spans="1:6" x14ac:dyDescent="0.25">
      <c r="A17" s="95"/>
      <c r="B17" s="93"/>
      <c r="C17" s="93" t="s">
        <v>212</v>
      </c>
      <c r="D17" s="94" t="s">
        <v>211</v>
      </c>
      <c r="E17" s="105"/>
      <c r="F17" s="109">
        <v>30000</v>
      </c>
    </row>
    <row r="18" spans="1:6" x14ac:dyDescent="0.25">
      <c r="A18" s="95"/>
      <c r="B18" s="93"/>
      <c r="C18" s="93" t="s">
        <v>210</v>
      </c>
      <c r="D18" s="94" t="s">
        <v>209</v>
      </c>
      <c r="E18" s="105">
        <v>500</v>
      </c>
      <c r="F18" s="109">
        <v>1000</v>
      </c>
    </row>
    <row r="19" spans="1:6" x14ac:dyDescent="0.25">
      <c r="A19" s="95"/>
      <c r="B19" s="93"/>
      <c r="C19" s="93" t="s">
        <v>208</v>
      </c>
      <c r="D19" s="94" t="s">
        <v>207</v>
      </c>
      <c r="E19" s="105"/>
      <c r="F19" s="109">
        <v>40000</v>
      </c>
    </row>
    <row r="20" spans="1:6" x14ac:dyDescent="0.25">
      <c r="A20" s="95">
        <v>165</v>
      </c>
      <c r="B20" s="93">
        <v>1234</v>
      </c>
      <c r="C20" s="93" t="s">
        <v>170</v>
      </c>
      <c r="D20" s="94" t="s">
        <v>7</v>
      </c>
      <c r="E20" s="105">
        <v>15</v>
      </c>
      <c r="F20" s="109">
        <v>2475</v>
      </c>
    </row>
    <row r="21" spans="1:6" x14ac:dyDescent="0.25">
      <c r="A21" s="95">
        <v>200</v>
      </c>
      <c r="B21" s="93">
        <v>1822</v>
      </c>
      <c r="C21" s="100" t="s">
        <v>206</v>
      </c>
      <c r="D21" s="94" t="s">
        <v>7</v>
      </c>
      <c r="E21" s="105">
        <v>15</v>
      </c>
      <c r="F21" s="109">
        <f>A21*E21</f>
        <v>3000</v>
      </c>
    </row>
    <row r="22" spans="1:6" x14ac:dyDescent="0.25">
      <c r="A22" s="95"/>
      <c r="B22" s="93"/>
      <c r="C22" s="93"/>
      <c r="D22" s="94" t="s">
        <v>205</v>
      </c>
      <c r="E22" s="105"/>
      <c r="F22" s="109">
        <v>3000</v>
      </c>
    </row>
    <row r="23" spans="1:6" x14ac:dyDescent="0.25">
      <c r="A23" s="95">
        <v>16</v>
      </c>
      <c r="B23" s="93"/>
      <c r="C23" s="93"/>
      <c r="D23" s="94" t="s">
        <v>204</v>
      </c>
      <c r="E23" s="105">
        <v>400</v>
      </c>
      <c r="F23" s="109">
        <v>6400</v>
      </c>
    </row>
    <row r="24" spans="1:6" ht="15.75" thickBot="1" x14ac:dyDescent="0.3">
      <c r="A24" s="95">
        <v>8</v>
      </c>
      <c r="B24" s="93"/>
      <c r="C24" s="93"/>
      <c r="D24" s="94" t="s">
        <v>203</v>
      </c>
      <c r="E24" s="105">
        <v>200</v>
      </c>
      <c r="F24" s="114">
        <v>1600</v>
      </c>
    </row>
    <row r="25" spans="1:6" ht="16.5" thickTop="1" thickBot="1" x14ac:dyDescent="0.3">
      <c r="A25" s="137" t="s">
        <v>202</v>
      </c>
      <c r="B25" s="138"/>
      <c r="C25" s="138"/>
      <c r="D25" s="138"/>
      <c r="E25" s="138"/>
      <c r="F25" s="115">
        <f>SUM(F5:F24)</f>
        <v>114067.3</v>
      </c>
    </row>
    <row r="26" spans="1:6" x14ac:dyDescent="0.25">
      <c r="A26" s="95">
        <v>232</v>
      </c>
      <c r="B26" s="93">
        <v>11</v>
      </c>
      <c r="C26" s="93" t="s">
        <v>201</v>
      </c>
      <c r="D26" s="94" t="s">
        <v>7</v>
      </c>
      <c r="E26" s="105">
        <v>15</v>
      </c>
      <c r="F26" s="108">
        <v>3480</v>
      </c>
    </row>
    <row r="27" spans="1:6" x14ac:dyDescent="0.25">
      <c r="A27" s="95">
        <v>200</v>
      </c>
      <c r="B27" s="93">
        <v>30</v>
      </c>
      <c r="C27" s="93" t="s">
        <v>200</v>
      </c>
      <c r="D27" s="94" t="s">
        <v>7</v>
      </c>
      <c r="E27" s="105">
        <v>15</v>
      </c>
      <c r="F27" s="109">
        <v>3000</v>
      </c>
    </row>
    <row r="28" spans="1:6" x14ac:dyDescent="0.25">
      <c r="A28" s="95">
        <v>176</v>
      </c>
      <c r="B28" s="93">
        <v>44</v>
      </c>
      <c r="C28" s="93" t="s">
        <v>199</v>
      </c>
      <c r="D28" s="94" t="s">
        <v>7</v>
      </c>
      <c r="E28" s="105">
        <v>15</v>
      </c>
      <c r="F28" s="109">
        <v>2640</v>
      </c>
    </row>
    <row r="29" spans="1:6" x14ac:dyDescent="0.25">
      <c r="A29" s="37">
        <v>108</v>
      </c>
      <c r="B29" s="93">
        <v>60</v>
      </c>
      <c r="C29" s="38" t="s">
        <v>233</v>
      </c>
      <c r="D29" s="94" t="s">
        <v>7</v>
      </c>
      <c r="E29" s="105">
        <v>15</v>
      </c>
      <c r="F29" s="109">
        <v>2640</v>
      </c>
    </row>
    <row r="30" spans="1:6" x14ac:dyDescent="0.25">
      <c r="A30" s="120"/>
      <c r="B30" s="166"/>
      <c r="C30" s="165"/>
      <c r="D30" s="164" t="s">
        <v>243</v>
      </c>
      <c r="E30" s="105"/>
      <c r="F30" s="109">
        <v>2800</v>
      </c>
    </row>
    <row r="31" spans="1:6" x14ac:dyDescent="0.25">
      <c r="A31" s="120"/>
      <c r="B31" s="176"/>
      <c r="C31" s="161"/>
      <c r="D31" s="177"/>
      <c r="E31" s="162"/>
      <c r="F31" s="163"/>
    </row>
    <row r="32" spans="1:6" x14ac:dyDescent="0.25">
      <c r="A32" s="120"/>
      <c r="B32" s="176"/>
      <c r="C32" s="161"/>
      <c r="D32" s="177"/>
      <c r="E32" s="162"/>
      <c r="F32" s="109"/>
    </row>
    <row r="33" spans="1:11" ht="15.75" thickBot="1" x14ac:dyDescent="0.3">
      <c r="A33" s="120"/>
      <c r="B33" s="93"/>
      <c r="C33" s="161"/>
      <c r="D33" s="94"/>
      <c r="E33" s="162"/>
      <c r="F33" s="163"/>
    </row>
    <row r="34" spans="1:11" ht="15.75" thickBot="1" x14ac:dyDescent="0.3">
      <c r="A34" s="135"/>
      <c r="B34" s="136"/>
      <c r="C34" s="136"/>
      <c r="D34" s="136"/>
      <c r="E34" s="136"/>
      <c r="F34" s="11">
        <f>SUM(F25:F33)</f>
        <v>128627.3</v>
      </c>
    </row>
    <row r="35" spans="1:11" ht="15.75" thickBot="1" x14ac:dyDescent="0.3">
      <c r="A35" s="32"/>
      <c r="B35" s="33"/>
      <c r="C35" s="33"/>
      <c r="D35" s="33"/>
      <c r="E35" s="33"/>
      <c r="F35" s="9"/>
    </row>
    <row r="36" spans="1:11" ht="16.5" thickBot="1" x14ac:dyDescent="0.3">
      <c r="A36" s="139" t="s">
        <v>198</v>
      </c>
      <c r="B36" s="140"/>
      <c r="C36" s="140"/>
      <c r="D36" s="140"/>
      <c r="E36" s="140"/>
      <c r="F36" s="141"/>
    </row>
    <row r="37" spans="1:11" ht="15.75" thickBot="1" x14ac:dyDescent="0.3">
      <c r="A37" s="99" t="s">
        <v>2</v>
      </c>
      <c r="B37" s="98" t="s">
        <v>3</v>
      </c>
      <c r="C37" s="20" t="s">
        <v>109</v>
      </c>
      <c r="D37" s="20" t="s">
        <v>4</v>
      </c>
      <c r="E37" s="103" t="s">
        <v>5</v>
      </c>
      <c r="F37" s="107" t="s">
        <v>6</v>
      </c>
    </row>
    <row r="38" spans="1:11" x14ac:dyDescent="0.25">
      <c r="A38" s="169"/>
      <c r="B38" s="170"/>
      <c r="C38" s="170" t="s">
        <v>197</v>
      </c>
      <c r="D38" s="171" t="s">
        <v>196</v>
      </c>
      <c r="E38" s="172"/>
      <c r="F38" s="173">
        <f>-'Balanced July ''14'!F54</f>
        <v>524.27000000000407</v>
      </c>
    </row>
    <row r="39" spans="1:11" s="42" customFormat="1" x14ac:dyDescent="0.25">
      <c r="A39" s="95"/>
      <c r="B39" s="118" t="s">
        <v>157</v>
      </c>
      <c r="C39" s="93" t="s">
        <v>195</v>
      </c>
      <c r="D39" s="94" t="s">
        <v>156</v>
      </c>
      <c r="E39" s="105"/>
      <c r="F39" s="119">
        <v>0</v>
      </c>
    </row>
    <row r="40" spans="1:11" s="42" customFormat="1" x14ac:dyDescent="0.25">
      <c r="A40" s="174">
        <v>170</v>
      </c>
      <c r="B40" s="175" t="s">
        <v>157</v>
      </c>
      <c r="C40" s="93" t="s">
        <v>194</v>
      </c>
      <c r="D40" s="94" t="s">
        <v>107</v>
      </c>
      <c r="E40" s="105">
        <v>17.34</v>
      </c>
      <c r="F40" s="109">
        <f>E40*A40</f>
        <v>2947.8</v>
      </c>
      <c r="H40" s="73"/>
      <c r="I40" s="73"/>
      <c r="J40" s="73"/>
      <c r="K40" s="73"/>
    </row>
    <row r="41" spans="1:11" s="42" customFormat="1" x14ac:dyDescent="0.25">
      <c r="A41" s="95"/>
      <c r="B41" s="118" t="s">
        <v>158</v>
      </c>
      <c r="C41" s="93" t="s">
        <v>193</v>
      </c>
      <c r="D41" s="94" t="s">
        <v>155</v>
      </c>
      <c r="E41" s="105"/>
      <c r="F41" s="109">
        <v>2100</v>
      </c>
      <c r="H41" s="73"/>
      <c r="I41" s="73"/>
      <c r="J41" s="73"/>
      <c r="K41" s="73"/>
    </row>
    <row r="42" spans="1:11" x14ac:dyDescent="0.25">
      <c r="A42" s="97"/>
      <c r="B42" s="96"/>
      <c r="C42" s="96" t="s">
        <v>192</v>
      </c>
      <c r="D42" s="92" t="s">
        <v>191</v>
      </c>
      <c r="E42" s="104"/>
      <c r="F42" s="108">
        <v>2975</v>
      </c>
    </row>
    <row r="43" spans="1:11" x14ac:dyDescent="0.25">
      <c r="A43" s="95">
        <v>50</v>
      </c>
      <c r="B43" s="93" t="s">
        <v>190</v>
      </c>
      <c r="C43" s="93" t="s">
        <v>189</v>
      </c>
      <c r="D43" s="94" t="s">
        <v>188</v>
      </c>
      <c r="E43" s="105">
        <v>66</v>
      </c>
      <c r="F43" s="109">
        <v>3300</v>
      </c>
    </row>
    <row r="44" spans="1:11" x14ac:dyDescent="0.25">
      <c r="A44" s="95" t="s">
        <v>178</v>
      </c>
      <c r="B44" s="93" t="s">
        <v>159</v>
      </c>
      <c r="C44" s="93" t="s">
        <v>187</v>
      </c>
      <c r="D44" s="94" t="s">
        <v>186</v>
      </c>
      <c r="E44" s="105">
        <v>165</v>
      </c>
      <c r="F44" s="109">
        <v>330</v>
      </c>
    </row>
    <row r="45" spans="1:11" x14ac:dyDescent="0.25">
      <c r="A45" s="95" t="s">
        <v>178</v>
      </c>
      <c r="B45" s="93" t="s">
        <v>185</v>
      </c>
      <c r="C45" s="93" t="s">
        <v>184</v>
      </c>
      <c r="D45" s="94" t="s">
        <v>183</v>
      </c>
      <c r="E45" s="105">
        <v>65</v>
      </c>
      <c r="F45" s="109">
        <v>130</v>
      </c>
    </row>
    <row r="46" spans="1:11" x14ac:dyDescent="0.25">
      <c r="A46" s="95" t="s">
        <v>182</v>
      </c>
      <c r="B46" s="93" t="s">
        <v>181</v>
      </c>
      <c r="C46" s="93" t="s">
        <v>180</v>
      </c>
      <c r="D46" s="94" t="s">
        <v>179</v>
      </c>
      <c r="E46" s="105">
        <v>337.48</v>
      </c>
      <c r="F46" s="109">
        <v>1687.4</v>
      </c>
    </row>
    <row r="47" spans="1:11" x14ac:dyDescent="0.25">
      <c r="A47" s="95" t="s">
        <v>178</v>
      </c>
      <c r="B47" s="93" t="s">
        <v>160</v>
      </c>
      <c r="C47" s="93" t="s">
        <v>177</v>
      </c>
      <c r="D47" s="94" t="s">
        <v>176</v>
      </c>
      <c r="E47" s="105">
        <v>146.12</v>
      </c>
      <c r="F47" s="109">
        <v>292.24</v>
      </c>
    </row>
    <row r="48" spans="1:11" x14ac:dyDescent="0.25">
      <c r="A48" s="95">
        <v>1000</v>
      </c>
      <c r="B48" s="93"/>
      <c r="C48" s="93" t="s">
        <v>175</v>
      </c>
      <c r="D48" s="94" t="s">
        <v>174</v>
      </c>
      <c r="E48" s="105">
        <v>0.35</v>
      </c>
      <c r="F48" s="109">
        <v>350</v>
      </c>
    </row>
    <row r="49" spans="1:6" x14ac:dyDescent="0.25">
      <c r="A49" s="95"/>
      <c r="B49" s="93"/>
      <c r="C49" s="93" t="s">
        <v>173</v>
      </c>
      <c r="D49" s="94" t="s">
        <v>172</v>
      </c>
      <c r="E49" s="105"/>
      <c r="F49" s="109">
        <v>148</v>
      </c>
    </row>
    <row r="50" spans="1:6" x14ac:dyDescent="0.25">
      <c r="A50" s="95">
        <v>4470</v>
      </c>
      <c r="B50" s="93" t="s">
        <v>161</v>
      </c>
      <c r="C50" s="93" t="s">
        <v>171</v>
      </c>
      <c r="D50" s="94" t="s">
        <v>37</v>
      </c>
      <c r="E50" s="105">
        <v>5.55</v>
      </c>
      <c r="F50" s="109">
        <v>24808.5</v>
      </c>
    </row>
    <row r="51" spans="1:6" x14ac:dyDescent="0.25">
      <c r="A51" s="95">
        <v>150</v>
      </c>
      <c r="B51" s="93">
        <v>1234</v>
      </c>
      <c r="C51" s="93" t="s">
        <v>170</v>
      </c>
      <c r="D51" s="94" t="s">
        <v>169</v>
      </c>
      <c r="E51" s="105">
        <v>18.16</v>
      </c>
      <c r="F51" s="109">
        <v>2724</v>
      </c>
    </row>
    <row r="52" spans="1:6" x14ac:dyDescent="0.25">
      <c r="A52" s="95"/>
      <c r="B52" s="93"/>
      <c r="C52" s="93" t="s">
        <v>168</v>
      </c>
      <c r="D52" s="94" t="s">
        <v>167</v>
      </c>
      <c r="E52" s="105"/>
      <c r="F52" s="109">
        <v>284.26</v>
      </c>
    </row>
    <row r="53" spans="1:6" x14ac:dyDescent="0.25">
      <c r="A53" s="37"/>
      <c r="B53" s="93" t="s">
        <v>166</v>
      </c>
      <c r="C53" s="38" t="s">
        <v>237</v>
      </c>
      <c r="D53" s="39" t="s">
        <v>241</v>
      </c>
      <c r="E53" s="106"/>
      <c r="F53" s="110">
        <v>5000</v>
      </c>
    </row>
    <row r="54" spans="1:6" x14ac:dyDescent="0.25">
      <c r="A54" s="37"/>
      <c r="B54" s="38" t="s">
        <v>165</v>
      </c>
      <c r="C54" s="38" t="s">
        <v>238</v>
      </c>
      <c r="D54" s="39" t="s">
        <v>241</v>
      </c>
      <c r="E54" s="106"/>
      <c r="F54" s="110">
        <v>10000</v>
      </c>
    </row>
    <row r="55" spans="1:6" x14ac:dyDescent="0.25">
      <c r="A55" s="37"/>
      <c r="B55" s="38"/>
      <c r="C55" s="38"/>
      <c r="D55" s="39" t="s">
        <v>164</v>
      </c>
      <c r="E55" s="106"/>
      <c r="F55" s="110">
        <v>12000</v>
      </c>
    </row>
    <row r="56" spans="1:6" x14ac:dyDescent="0.25">
      <c r="A56" s="37"/>
      <c r="B56" s="38" t="s">
        <v>163</v>
      </c>
      <c r="C56" s="38" t="s">
        <v>239</v>
      </c>
      <c r="D56" s="39" t="s">
        <v>241</v>
      </c>
      <c r="E56" s="106"/>
      <c r="F56" s="110">
        <v>10000</v>
      </c>
    </row>
    <row r="57" spans="1:6" x14ac:dyDescent="0.25">
      <c r="A57" s="37"/>
      <c r="B57" s="38" t="s">
        <v>162</v>
      </c>
      <c r="C57" s="38" t="s">
        <v>240</v>
      </c>
      <c r="D57" s="39" t="s">
        <v>241</v>
      </c>
      <c r="E57" s="106"/>
      <c r="F57" s="111">
        <v>10000</v>
      </c>
    </row>
    <row r="58" spans="1:6" x14ac:dyDescent="0.25">
      <c r="A58" s="120"/>
      <c r="B58" s="86" t="s">
        <v>234</v>
      </c>
      <c r="C58" s="124" t="s">
        <v>235</v>
      </c>
      <c r="D58" s="39" t="s">
        <v>236</v>
      </c>
      <c r="E58" s="121"/>
      <c r="F58" s="111">
        <v>10000</v>
      </c>
    </row>
    <row r="59" spans="1:6" x14ac:dyDescent="0.25">
      <c r="A59" s="120"/>
      <c r="B59" s="86"/>
      <c r="C59" s="124" t="s">
        <v>233</v>
      </c>
      <c r="D59" s="127" t="s">
        <v>242</v>
      </c>
      <c r="E59" s="121"/>
      <c r="F59" s="111">
        <v>900</v>
      </c>
    </row>
    <row r="60" spans="1:6" x14ac:dyDescent="0.25">
      <c r="A60" s="120"/>
      <c r="B60" s="86"/>
      <c r="C60" s="124"/>
      <c r="D60" s="122"/>
      <c r="E60" s="121"/>
      <c r="F60" s="111"/>
    </row>
    <row r="61" spans="1:6" x14ac:dyDescent="0.25">
      <c r="A61" s="120"/>
      <c r="B61" s="86"/>
      <c r="C61" s="124"/>
      <c r="D61" s="122"/>
      <c r="E61" s="121"/>
      <c r="F61" s="111"/>
    </row>
    <row r="62" spans="1:6" x14ac:dyDescent="0.25">
      <c r="A62" s="120"/>
      <c r="B62" s="86"/>
      <c r="C62" s="124"/>
      <c r="D62" s="122"/>
      <c r="E62" s="121"/>
      <c r="F62" s="111"/>
    </row>
    <row r="63" spans="1:6" ht="15.75" thickBot="1" x14ac:dyDescent="0.3">
      <c r="A63" s="120"/>
      <c r="B63" s="38"/>
      <c r="C63" s="125"/>
      <c r="D63" s="123"/>
      <c r="E63" s="126"/>
      <c r="F63" s="111"/>
    </row>
    <row r="64" spans="1:6" ht="15.75" thickBot="1" x14ac:dyDescent="0.3">
      <c r="A64" s="142"/>
      <c r="B64" s="143"/>
      <c r="C64" s="143"/>
      <c r="D64" s="143"/>
      <c r="E64" s="143"/>
      <c r="F64" s="11">
        <f>SUM(F38:F63)</f>
        <v>100501.47</v>
      </c>
    </row>
    <row r="65" spans="4:7" ht="15.75" thickBot="1" x14ac:dyDescent="0.3"/>
    <row r="66" spans="4:7" ht="15.75" thickBot="1" x14ac:dyDescent="0.3">
      <c r="D66" s="128" t="s">
        <v>230</v>
      </c>
      <c r="E66" s="129"/>
      <c r="F66" s="11">
        <f>F34-F64</f>
        <v>28125.83</v>
      </c>
      <c r="G66" s="36"/>
    </row>
  </sheetData>
  <mergeCells count="7">
    <mergeCell ref="D66:E66"/>
    <mergeCell ref="A1:F1"/>
    <mergeCell ref="A3:F3"/>
    <mergeCell ref="A34:E34"/>
    <mergeCell ref="A25:E25"/>
    <mergeCell ref="A36:F36"/>
    <mergeCell ref="A64:E64"/>
  </mergeCells>
  <pageMargins left="0.23622047244094491" right="0.23622047244094491" top="0.74803149606299213" bottom="0.74803149606299213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2" workbookViewId="0">
      <selection activeCell="B61" sqref="B61"/>
    </sheetView>
  </sheetViews>
  <sheetFormatPr defaultRowHeight="15" x14ac:dyDescent="0.25"/>
  <cols>
    <col min="1" max="1" width="8" style="12" customWidth="1"/>
    <col min="2" max="2" width="11" style="78" customWidth="1"/>
    <col min="3" max="3" width="10.28515625" style="1" customWidth="1"/>
    <col min="4" max="4" width="43.5703125" style="72" customWidth="1"/>
    <col min="5" max="5" width="10.7109375" style="3" customWidth="1"/>
    <col min="6" max="6" width="11.7109375" style="3" customWidth="1"/>
  </cols>
  <sheetData>
    <row r="1" spans="1:6" ht="18.75" x14ac:dyDescent="0.3">
      <c r="A1" s="130" t="s">
        <v>0</v>
      </c>
      <c r="B1" s="130"/>
      <c r="C1" s="131"/>
      <c r="D1" s="131"/>
      <c r="E1" s="131"/>
      <c r="F1" s="131"/>
    </row>
    <row r="2" spans="1:6" ht="19.5" thickBot="1" x14ac:dyDescent="0.35">
      <c r="A2" s="147" t="s">
        <v>1</v>
      </c>
      <c r="B2" s="147"/>
      <c r="C2" s="148"/>
      <c r="D2" s="148"/>
      <c r="E2" s="148"/>
      <c r="F2" s="148"/>
    </row>
    <row r="3" spans="1:6" ht="15.75" thickBot="1" x14ac:dyDescent="0.3">
      <c r="A3" s="65" t="s">
        <v>2</v>
      </c>
      <c r="B3" s="82" t="s">
        <v>109</v>
      </c>
      <c r="C3" s="66" t="s">
        <v>3</v>
      </c>
      <c r="D3" s="66" t="s">
        <v>4</v>
      </c>
      <c r="E3" s="67" t="s">
        <v>5</v>
      </c>
      <c r="F3" s="68" t="s">
        <v>6</v>
      </c>
    </row>
    <row r="4" spans="1:6" s="42" customFormat="1" x14ac:dyDescent="0.25">
      <c r="A4" s="48">
        <v>4</v>
      </c>
      <c r="B4" s="75"/>
      <c r="C4" s="49"/>
      <c r="D4" s="50" t="s">
        <v>134</v>
      </c>
      <c r="E4" s="51">
        <v>300</v>
      </c>
      <c r="F4" s="52">
        <f>E4*A4</f>
        <v>1200</v>
      </c>
    </row>
    <row r="5" spans="1:6" s="42" customFormat="1" x14ac:dyDescent="0.25">
      <c r="A5" s="37">
        <v>2</v>
      </c>
      <c r="B5" s="76"/>
      <c r="C5" s="38"/>
      <c r="D5" s="39" t="s">
        <v>135</v>
      </c>
      <c r="E5" s="40">
        <v>200</v>
      </c>
      <c r="F5" s="52">
        <f t="shared" ref="F5:F21" si="0">E5*A5</f>
        <v>400</v>
      </c>
    </row>
    <row r="6" spans="1:6" s="42" customFormat="1" x14ac:dyDescent="0.25">
      <c r="A6" s="37">
        <v>1</v>
      </c>
      <c r="B6" s="76"/>
      <c r="C6" s="38"/>
      <c r="D6" s="39" t="s">
        <v>136</v>
      </c>
      <c r="E6" s="40">
        <v>1500</v>
      </c>
      <c r="F6" s="52">
        <f t="shared" si="0"/>
        <v>1500</v>
      </c>
    </row>
    <row r="7" spans="1:6" s="42" customFormat="1" x14ac:dyDescent="0.25">
      <c r="A7" s="37">
        <v>1</v>
      </c>
      <c r="B7" s="76"/>
      <c r="C7" s="38"/>
      <c r="D7" s="39" t="s">
        <v>137</v>
      </c>
      <c r="E7" s="40">
        <v>2000</v>
      </c>
      <c r="F7" s="52">
        <f t="shared" si="0"/>
        <v>2000</v>
      </c>
    </row>
    <row r="8" spans="1:6" s="42" customFormat="1" x14ac:dyDescent="0.25">
      <c r="A8" s="37">
        <v>1</v>
      </c>
      <c r="B8" s="76"/>
      <c r="C8" s="38"/>
      <c r="D8" s="39" t="s">
        <v>138</v>
      </c>
      <c r="E8" s="40">
        <v>2500</v>
      </c>
      <c r="F8" s="52">
        <f t="shared" si="0"/>
        <v>2500</v>
      </c>
    </row>
    <row r="9" spans="1:6" s="42" customFormat="1" x14ac:dyDescent="0.25">
      <c r="A9" s="48">
        <v>1</v>
      </c>
      <c r="B9" s="75"/>
      <c r="C9" s="49"/>
      <c r="D9" s="50" t="s">
        <v>139</v>
      </c>
      <c r="E9" s="51">
        <v>2500</v>
      </c>
      <c r="F9" s="52">
        <f t="shared" si="0"/>
        <v>2500</v>
      </c>
    </row>
    <row r="10" spans="1:6" s="42" customFormat="1" x14ac:dyDescent="0.25">
      <c r="A10" s="48">
        <v>8</v>
      </c>
      <c r="B10" s="75"/>
      <c r="C10" s="49"/>
      <c r="D10" s="50" t="s">
        <v>140</v>
      </c>
      <c r="E10" s="51">
        <v>400</v>
      </c>
      <c r="F10" s="52">
        <f t="shared" si="0"/>
        <v>3200</v>
      </c>
    </row>
    <row r="11" spans="1:6" s="42" customFormat="1" x14ac:dyDescent="0.25">
      <c r="A11" s="48">
        <v>8</v>
      </c>
      <c r="B11" s="75"/>
      <c r="C11" s="49"/>
      <c r="D11" s="50" t="s">
        <v>141</v>
      </c>
      <c r="E11" s="51">
        <v>250</v>
      </c>
      <c r="F11" s="52">
        <f t="shared" si="0"/>
        <v>2000</v>
      </c>
    </row>
    <row r="12" spans="1:6" s="42" customFormat="1" x14ac:dyDescent="0.25">
      <c r="A12" s="48">
        <v>8</v>
      </c>
      <c r="B12" s="75"/>
      <c r="C12" s="49"/>
      <c r="D12" s="50" t="s">
        <v>142</v>
      </c>
      <c r="E12" s="51">
        <v>250</v>
      </c>
      <c r="F12" s="52">
        <f t="shared" si="0"/>
        <v>2000</v>
      </c>
    </row>
    <row r="13" spans="1:6" s="42" customFormat="1" x14ac:dyDescent="0.25">
      <c r="A13" s="48">
        <v>8</v>
      </c>
      <c r="B13" s="75">
        <v>41592</v>
      </c>
      <c r="C13" s="49">
        <v>5653</v>
      </c>
      <c r="D13" s="50" t="s">
        <v>143</v>
      </c>
      <c r="E13" s="51">
        <v>400</v>
      </c>
      <c r="F13" s="52">
        <f t="shared" si="0"/>
        <v>3200</v>
      </c>
    </row>
    <row r="14" spans="1:6" s="42" customFormat="1" x14ac:dyDescent="0.25">
      <c r="A14" s="48">
        <v>8</v>
      </c>
      <c r="B14" s="75">
        <v>41592</v>
      </c>
      <c r="C14" s="49">
        <v>5653</v>
      </c>
      <c r="D14" s="50" t="s">
        <v>144</v>
      </c>
      <c r="E14" s="51">
        <v>250</v>
      </c>
      <c r="F14" s="52">
        <f t="shared" si="0"/>
        <v>2000</v>
      </c>
    </row>
    <row r="15" spans="1:6" s="42" customFormat="1" x14ac:dyDescent="0.25">
      <c r="A15" s="48"/>
      <c r="B15" s="75"/>
      <c r="C15" s="49"/>
      <c r="D15" s="50" t="s">
        <v>145</v>
      </c>
      <c r="E15" s="51">
        <v>12000</v>
      </c>
      <c r="F15" s="52">
        <f>E15</f>
        <v>12000</v>
      </c>
    </row>
    <row r="16" spans="1:6" s="42" customFormat="1" x14ac:dyDescent="0.25">
      <c r="A16" s="48">
        <v>1</v>
      </c>
      <c r="B16" s="75"/>
      <c r="C16" s="49"/>
      <c r="D16" s="50" t="s">
        <v>146</v>
      </c>
      <c r="E16" s="51">
        <v>15000</v>
      </c>
      <c r="F16" s="52">
        <f t="shared" si="0"/>
        <v>15000</v>
      </c>
    </row>
    <row r="17" spans="1:6" s="42" customFormat="1" x14ac:dyDescent="0.25">
      <c r="A17" s="48">
        <v>480</v>
      </c>
      <c r="B17" s="75">
        <v>41495</v>
      </c>
      <c r="C17" s="49">
        <v>5641</v>
      </c>
      <c r="D17" s="50" t="s">
        <v>147</v>
      </c>
      <c r="E17" s="51">
        <v>12.5</v>
      </c>
      <c r="F17" s="52">
        <f t="shared" si="0"/>
        <v>6000</v>
      </c>
    </row>
    <row r="18" spans="1:6" s="42" customFormat="1" x14ac:dyDescent="0.25">
      <c r="A18" s="48">
        <v>400</v>
      </c>
      <c r="B18" s="75">
        <v>41605</v>
      </c>
      <c r="C18" s="49">
        <v>5667</v>
      </c>
      <c r="D18" s="50" t="s">
        <v>112</v>
      </c>
      <c r="E18" s="51">
        <v>15</v>
      </c>
      <c r="F18" s="52">
        <f t="shared" si="0"/>
        <v>6000</v>
      </c>
    </row>
    <row r="19" spans="1:6" s="42" customFormat="1" x14ac:dyDescent="0.25">
      <c r="A19" s="48">
        <v>300</v>
      </c>
      <c r="B19" s="75">
        <v>41691</v>
      </c>
      <c r="C19" s="49">
        <v>5674</v>
      </c>
      <c r="D19" s="50" t="s">
        <v>112</v>
      </c>
      <c r="E19" s="51">
        <v>15</v>
      </c>
      <c r="F19" s="52">
        <f t="shared" si="0"/>
        <v>4500</v>
      </c>
    </row>
    <row r="20" spans="1:6" s="42" customFormat="1" x14ac:dyDescent="0.25">
      <c r="A20" s="48">
        <v>1</v>
      </c>
      <c r="B20" s="75">
        <v>41778</v>
      </c>
      <c r="C20" s="49">
        <v>5699</v>
      </c>
      <c r="D20" s="50" t="s">
        <v>148</v>
      </c>
      <c r="E20" s="51">
        <v>5000</v>
      </c>
      <c r="F20" s="52">
        <f t="shared" si="0"/>
        <v>5000</v>
      </c>
    </row>
    <row r="21" spans="1:6" s="42" customFormat="1" x14ac:dyDescent="0.25">
      <c r="A21" s="48">
        <v>518</v>
      </c>
      <c r="B21" s="75">
        <v>41782</v>
      </c>
      <c r="C21" s="49">
        <v>5902</v>
      </c>
      <c r="D21" s="50" t="s">
        <v>147</v>
      </c>
      <c r="E21" s="51">
        <v>15</v>
      </c>
      <c r="F21" s="52">
        <f t="shared" si="0"/>
        <v>7770</v>
      </c>
    </row>
    <row r="22" spans="1:6" s="42" customFormat="1" x14ac:dyDescent="0.25">
      <c r="A22" s="37"/>
      <c r="B22" s="75"/>
      <c r="C22" s="49"/>
      <c r="D22" s="39" t="s">
        <v>149</v>
      </c>
      <c r="E22" s="40">
        <v>3000</v>
      </c>
      <c r="F22" s="52">
        <f>E22</f>
        <v>3000</v>
      </c>
    </row>
    <row r="23" spans="1:6" s="42" customFormat="1" ht="15.75" thickBot="1" x14ac:dyDescent="0.3">
      <c r="A23" s="43"/>
      <c r="B23" s="77"/>
      <c r="C23" s="44"/>
      <c r="D23" s="45" t="s">
        <v>150</v>
      </c>
      <c r="E23" s="46">
        <v>3000</v>
      </c>
      <c r="F23" s="47">
        <f>E23</f>
        <v>3000</v>
      </c>
    </row>
    <row r="24" spans="1:6" ht="15.75" thickBot="1" x14ac:dyDescent="0.3">
      <c r="F24" s="31">
        <f>SUM(F4:F23)</f>
        <v>84770</v>
      </c>
    </row>
    <row r="25" spans="1:6" ht="5.25" customHeight="1" x14ac:dyDescent="0.25"/>
    <row r="26" spans="1:6" ht="16.5" thickBot="1" x14ac:dyDescent="0.3">
      <c r="A26" s="144" t="s">
        <v>29</v>
      </c>
      <c r="B26" s="144"/>
      <c r="C26" s="145"/>
      <c r="D26" s="145"/>
      <c r="E26" s="9"/>
      <c r="F26" s="9"/>
    </row>
    <row r="27" spans="1:6" ht="15.75" thickBot="1" x14ac:dyDescent="0.3">
      <c r="A27" s="58" t="s">
        <v>2</v>
      </c>
      <c r="B27" s="79" t="s">
        <v>109</v>
      </c>
      <c r="C27" s="59" t="s">
        <v>3</v>
      </c>
      <c r="D27" s="60" t="s">
        <v>4</v>
      </c>
      <c r="E27" s="61" t="s">
        <v>5</v>
      </c>
      <c r="F27" s="62" t="s">
        <v>6</v>
      </c>
    </row>
    <row r="28" spans="1:6" s="42" customFormat="1" x14ac:dyDescent="0.25">
      <c r="A28" s="53">
        <v>100</v>
      </c>
      <c r="B28" s="80">
        <v>41493</v>
      </c>
      <c r="C28" s="54" t="s">
        <v>106</v>
      </c>
      <c r="D28" s="55" t="s">
        <v>107</v>
      </c>
      <c r="E28" s="56">
        <v>15.76</v>
      </c>
      <c r="F28" s="74">
        <f t="shared" ref="F28:F50" si="1">E28*A28</f>
        <v>1576</v>
      </c>
    </row>
    <row r="29" spans="1:6" s="42" customFormat="1" x14ac:dyDescent="0.25">
      <c r="A29" s="37">
        <v>1000</v>
      </c>
      <c r="B29" s="76">
        <v>41491</v>
      </c>
      <c r="C29" s="38" t="s">
        <v>108</v>
      </c>
      <c r="D29" s="39" t="s">
        <v>116</v>
      </c>
      <c r="E29" s="40">
        <v>4.51</v>
      </c>
      <c r="F29" s="41">
        <f t="shared" si="1"/>
        <v>4510</v>
      </c>
    </row>
    <row r="30" spans="1:6" s="42" customFormat="1" x14ac:dyDescent="0.25">
      <c r="A30" s="37">
        <v>1</v>
      </c>
      <c r="B30" s="76">
        <v>41498</v>
      </c>
      <c r="C30" s="38"/>
      <c r="D30" s="39" t="s">
        <v>126</v>
      </c>
      <c r="E30" s="40">
        <v>213.18</v>
      </c>
      <c r="F30" s="41">
        <f t="shared" si="1"/>
        <v>213.18</v>
      </c>
    </row>
    <row r="31" spans="1:6" s="42" customFormat="1" x14ac:dyDescent="0.25">
      <c r="A31" s="37">
        <v>1</v>
      </c>
      <c r="B31" s="76">
        <v>41493</v>
      </c>
      <c r="C31" s="38"/>
      <c r="D31" s="39" t="s">
        <v>125</v>
      </c>
      <c r="E31" s="40">
        <v>821.3</v>
      </c>
      <c r="F31" s="41">
        <f t="shared" si="1"/>
        <v>821.3</v>
      </c>
    </row>
    <row r="32" spans="1:6" s="42" customFormat="1" x14ac:dyDescent="0.25">
      <c r="A32" s="37">
        <v>13</v>
      </c>
      <c r="B32" s="76">
        <v>41494</v>
      </c>
      <c r="C32" s="38"/>
      <c r="D32" s="39" t="s">
        <v>133</v>
      </c>
      <c r="E32" s="40">
        <v>66</v>
      </c>
      <c r="F32" s="41">
        <v>825</v>
      </c>
    </row>
    <row r="33" spans="1:12" s="42" customFormat="1" x14ac:dyDescent="0.25">
      <c r="A33" s="37">
        <v>400</v>
      </c>
      <c r="B33" s="76">
        <v>41498</v>
      </c>
      <c r="C33" s="38" t="s">
        <v>110</v>
      </c>
      <c r="D33" s="39" t="s">
        <v>107</v>
      </c>
      <c r="E33" s="40">
        <v>15.76</v>
      </c>
      <c r="F33" s="41">
        <f t="shared" si="1"/>
        <v>6304</v>
      </c>
    </row>
    <row r="34" spans="1:12" s="42" customFormat="1" x14ac:dyDescent="0.25">
      <c r="A34" s="37">
        <v>500</v>
      </c>
      <c r="B34" s="76">
        <v>41500</v>
      </c>
      <c r="C34" s="38" t="s">
        <v>111</v>
      </c>
      <c r="D34" s="39" t="s">
        <v>107</v>
      </c>
      <c r="E34" s="40">
        <v>15.76</v>
      </c>
      <c r="F34" s="41">
        <f t="shared" si="1"/>
        <v>7880</v>
      </c>
      <c r="H34" s="146"/>
      <c r="I34" s="146"/>
      <c r="J34" s="146"/>
      <c r="K34" s="73"/>
      <c r="L34" s="73"/>
    </row>
    <row r="35" spans="1:12" s="42" customFormat="1" x14ac:dyDescent="0.25">
      <c r="A35" s="37">
        <v>200</v>
      </c>
      <c r="B35" s="76">
        <v>41500</v>
      </c>
      <c r="C35" s="38" t="s">
        <v>111</v>
      </c>
      <c r="D35" s="39" t="s">
        <v>107</v>
      </c>
      <c r="E35" s="40">
        <v>15.76</v>
      </c>
      <c r="F35" s="41">
        <f t="shared" si="1"/>
        <v>3152</v>
      </c>
      <c r="H35" s="73"/>
      <c r="I35" s="73"/>
      <c r="J35" s="73"/>
      <c r="K35" s="73"/>
      <c r="L35" s="73"/>
    </row>
    <row r="36" spans="1:12" s="42" customFormat="1" x14ac:dyDescent="0.25">
      <c r="A36" s="84">
        <v>9</v>
      </c>
      <c r="B36" s="85">
        <v>41522</v>
      </c>
      <c r="C36" s="86"/>
      <c r="D36" s="87" t="s">
        <v>127</v>
      </c>
      <c r="E36" s="40">
        <v>-48.45</v>
      </c>
      <c r="F36" s="41">
        <f t="shared" si="1"/>
        <v>-436.05</v>
      </c>
      <c r="H36" s="73"/>
      <c r="I36" s="73"/>
      <c r="J36" s="73"/>
      <c r="K36" s="73"/>
      <c r="L36" s="73"/>
    </row>
    <row r="37" spans="1:12" s="42" customFormat="1" x14ac:dyDescent="0.25">
      <c r="A37" s="84">
        <v>1</v>
      </c>
      <c r="B37" s="85">
        <v>41564</v>
      </c>
      <c r="C37" s="86"/>
      <c r="D37" s="87" t="s">
        <v>128</v>
      </c>
      <c r="E37" s="40">
        <v>3850</v>
      </c>
      <c r="F37" s="41">
        <f t="shared" si="1"/>
        <v>3850</v>
      </c>
      <c r="H37" s="73"/>
      <c r="I37" s="73"/>
      <c r="J37" s="73"/>
      <c r="K37" s="73"/>
      <c r="L37" s="73"/>
    </row>
    <row r="38" spans="1:12" s="42" customFormat="1" x14ac:dyDescent="0.25">
      <c r="A38" s="84">
        <v>1</v>
      </c>
      <c r="B38" s="85">
        <v>41564</v>
      </c>
      <c r="C38" s="86"/>
      <c r="D38" s="87" t="s">
        <v>129</v>
      </c>
      <c r="E38" s="40">
        <v>1000</v>
      </c>
      <c r="F38" s="41">
        <f t="shared" si="1"/>
        <v>1000</v>
      </c>
      <c r="H38" s="73"/>
      <c r="I38" s="73"/>
      <c r="J38" s="73"/>
      <c r="K38" s="73"/>
      <c r="L38" s="73"/>
    </row>
    <row r="39" spans="1:12" s="42" customFormat="1" x14ac:dyDescent="0.25">
      <c r="A39" s="84">
        <v>8</v>
      </c>
      <c r="B39" s="85">
        <v>41571</v>
      </c>
      <c r="C39" s="86"/>
      <c r="D39" s="87" t="s">
        <v>130</v>
      </c>
      <c r="E39" s="40">
        <v>150</v>
      </c>
      <c r="F39" s="41">
        <f t="shared" si="1"/>
        <v>1200</v>
      </c>
      <c r="H39" s="73"/>
      <c r="I39" s="73"/>
      <c r="J39" s="73"/>
      <c r="K39" s="73"/>
      <c r="L39" s="73"/>
    </row>
    <row r="40" spans="1:12" s="42" customFormat="1" x14ac:dyDescent="0.25">
      <c r="A40" s="84">
        <v>3</v>
      </c>
      <c r="B40" s="85">
        <v>41571</v>
      </c>
      <c r="C40" s="86"/>
      <c r="D40" s="87" t="s">
        <v>131</v>
      </c>
      <c r="E40" s="40">
        <v>76</v>
      </c>
      <c r="F40" s="41">
        <f t="shared" si="1"/>
        <v>228</v>
      </c>
      <c r="H40" s="73"/>
      <c r="I40" s="73"/>
      <c r="J40" s="73"/>
      <c r="K40" s="73"/>
      <c r="L40" s="73"/>
    </row>
    <row r="41" spans="1:12" s="42" customFormat="1" x14ac:dyDescent="0.25">
      <c r="A41" s="84">
        <v>200</v>
      </c>
      <c r="B41" s="85">
        <v>41797</v>
      </c>
      <c r="C41" s="86" t="s">
        <v>113</v>
      </c>
      <c r="D41" s="87" t="s">
        <v>107</v>
      </c>
      <c r="E41" s="40">
        <v>17.34</v>
      </c>
      <c r="F41" s="41">
        <f t="shared" si="1"/>
        <v>3468</v>
      </c>
      <c r="H41" s="73"/>
      <c r="I41" s="73"/>
      <c r="J41" s="73"/>
      <c r="K41" s="73"/>
      <c r="L41" s="73"/>
    </row>
    <row r="42" spans="1:12" s="42" customFormat="1" x14ac:dyDescent="0.25">
      <c r="A42" s="84">
        <v>300</v>
      </c>
      <c r="B42" s="85">
        <v>41798</v>
      </c>
      <c r="C42" s="86" t="s">
        <v>119</v>
      </c>
      <c r="D42" s="87" t="s">
        <v>107</v>
      </c>
      <c r="E42" s="40">
        <v>17.34</v>
      </c>
      <c r="F42" s="41">
        <f t="shared" si="1"/>
        <v>5202</v>
      </c>
      <c r="H42" s="73"/>
      <c r="I42" s="73"/>
      <c r="J42" s="73"/>
      <c r="K42" s="73"/>
      <c r="L42" s="73"/>
    </row>
    <row r="43" spans="1:12" s="42" customFormat="1" x14ac:dyDescent="0.25">
      <c r="A43" s="89" t="s">
        <v>120</v>
      </c>
      <c r="B43" s="85">
        <v>41809</v>
      </c>
      <c r="C43" s="86" t="s">
        <v>122</v>
      </c>
      <c r="D43" s="87" t="s">
        <v>123</v>
      </c>
      <c r="E43" s="40">
        <v>500</v>
      </c>
      <c r="F43" s="41">
        <f>E43</f>
        <v>500</v>
      </c>
      <c r="H43" s="73"/>
      <c r="I43" s="73"/>
      <c r="J43" s="73"/>
      <c r="K43" s="73"/>
      <c r="L43" s="73"/>
    </row>
    <row r="44" spans="1:12" s="42" customFormat="1" x14ac:dyDescent="0.25">
      <c r="A44" s="89" t="s">
        <v>121</v>
      </c>
      <c r="B44" s="85">
        <v>41809</v>
      </c>
      <c r="C44" s="86" t="s">
        <v>122</v>
      </c>
      <c r="D44" s="87" t="s">
        <v>124</v>
      </c>
      <c r="E44" s="40">
        <v>391.38</v>
      </c>
      <c r="F44" s="41">
        <f>E44</f>
        <v>391.38</v>
      </c>
      <c r="H44" s="73"/>
      <c r="I44" s="73"/>
      <c r="J44" s="73"/>
      <c r="K44" s="73"/>
      <c r="L44" s="73"/>
    </row>
    <row r="45" spans="1:12" s="42" customFormat="1" x14ac:dyDescent="0.25">
      <c r="A45" s="84">
        <v>300</v>
      </c>
      <c r="B45" s="85">
        <v>41809</v>
      </c>
      <c r="C45" s="86" t="s">
        <v>122</v>
      </c>
      <c r="D45" s="87" t="s">
        <v>107</v>
      </c>
      <c r="E45" s="40">
        <v>17.34</v>
      </c>
      <c r="F45" s="41">
        <f t="shared" si="1"/>
        <v>5202</v>
      </c>
      <c r="H45" s="73"/>
      <c r="I45" s="73"/>
      <c r="J45" s="73"/>
      <c r="K45" s="73"/>
      <c r="L45" s="73"/>
    </row>
    <row r="46" spans="1:12" s="42" customFormat="1" x14ac:dyDescent="0.25">
      <c r="A46" s="84">
        <v>716</v>
      </c>
      <c r="B46" s="85">
        <v>41836</v>
      </c>
      <c r="C46" s="86" t="s">
        <v>153</v>
      </c>
      <c r="D46" s="87" t="s">
        <v>116</v>
      </c>
      <c r="E46" s="40">
        <v>4.96</v>
      </c>
      <c r="F46" s="41">
        <f t="shared" si="1"/>
        <v>3551.36</v>
      </c>
      <c r="H46" s="73"/>
      <c r="I46" s="73"/>
      <c r="J46" s="73"/>
      <c r="K46" s="73"/>
      <c r="L46" s="73"/>
    </row>
    <row r="47" spans="1:12" s="42" customFormat="1" x14ac:dyDescent="0.25">
      <c r="A47" s="84">
        <v>200</v>
      </c>
      <c r="B47" s="85">
        <v>41848</v>
      </c>
      <c r="C47" s="86" t="s">
        <v>114</v>
      </c>
      <c r="D47" s="87" t="s">
        <v>107</v>
      </c>
      <c r="E47" s="40">
        <v>17.34</v>
      </c>
      <c r="F47" s="41">
        <f t="shared" si="1"/>
        <v>3468</v>
      </c>
      <c r="H47" s="73"/>
      <c r="I47" s="73"/>
      <c r="J47" s="73"/>
      <c r="K47" s="73"/>
      <c r="L47" s="73"/>
    </row>
    <row r="48" spans="1:12" s="42" customFormat="1" x14ac:dyDescent="0.25">
      <c r="A48" s="84">
        <v>390</v>
      </c>
      <c r="B48" s="85">
        <v>41848</v>
      </c>
      <c r="C48" s="86" t="s">
        <v>114</v>
      </c>
      <c r="D48" s="87" t="s">
        <v>115</v>
      </c>
      <c r="E48" s="88">
        <v>1.85</v>
      </c>
      <c r="F48" s="41">
        <f t="shared" si="1"/>
        <v>721.5</v>
      </c>
      <c r="H48" s="73"/>
      <c r="I48" s="73"/>
      <c r="J48" s="73"/>
      <c r="K48" s="73"/>
      <c r="L48" s="73"/>
    </row>
    <row r="49" spans="1:12" s="42" customFormat="1" x14ac:dyDescent="0.25">
      <c r="A49" s="84"/>
      <c r="B49" s="85">
        <v>41834</v>
      </c>
      <c r="C49" s="86"/>
      <c r="D49" s="87" t="s">
        <v>132</v>
      </c>
      <c r="E49" s="88">
        <v>1950</v>
      </c>
      <c r="F49" s="41">
        <f>E49</f>
        <v>1950</v>
      </c>
      <c r="H49" s="73"/>
      <c r="I49" s="73"/>
      <c r="J49" s="73"/>
      <c r="K49" s="73"/>
      <c r="L49" s="73"/>
    </row>
    <row r="50" spans="1:12" s="42" customFormat="1" ht="15.75" thickBot="1" x14ac:dyDescent="0.3">
      <c r="A50" s="43">
        <v>140</v>
      </c>
      <c r="B50" s="77">
        <v>41863</v>
      </c>
      <c r="C50" s="44" t="s">
        <v>117</v>
      </c>
      <c r="D50" s="45" t="s">
        <v>118</v>
      </c>
      <c r="E50" s="46">
        <v>83.69</v>
      </c>
      <c r="F50" s="47">
        <f t="shared" si="1"/>
        <v>11716.6</v>
      </c>
      <c r="H50" s="73"/>
      <c r="I50" s="73"/>
      <c r="J50" s="73"/>
      <c r="K50" s="73"/>
      <c r="L50" s="73"/>
    </row>
    <row r="51" spans="1:12" s="30" customFormat="1" ht="15.75" thickBot="1" x14ac:dyDescent="0.3">
      <c r="A51" s="24"/>
      <c r="B51" s="81"/>
      <c r="C51" s="7"/>
      <c r="D51" s="8"/>
      <c r="E51" s="9"/>
      <c r="F51" s="31">
        <f>SUM(F28:F50)</f>
        <v>67294.27</v>
      </c>
    </row>
    <row r="53" spans="1:12" ht="15.75" thickBot="1" x14ac:dyDescent="0.3">
      <c r="D53" s="83"/>
      <c r="E53" s="3" t="s">
        <v>151</v>
      </c>
      <c r="F53" s="3">
        <v>18000</v>
      </c>
    </row>
    <row r="54" spans="1:12" ht="15.75" thickBot="1" x14ac:dyDescent="0.3">
      <c r="D54" s="128" t="s">
        <v>81</v>
      </c>
      <c r="E54" s="129"/>
      <c r="F54" s="11">
        <f>F24-F51-F53</f>
        <v>-524.27000000000407</v>
      </c>
      <c r="G54" s="36"/>
    </row>
    <row r="55" spans="1:12" ht="23.25" x14ac:dyDescent="0.35">
      <c r="F55" s="71" t="s">
        <v>152</v>
      </c>
    </row>
  </sheetData>
  <mergeCells count="5">
    <mergeCell ref="A26:D26"/>
    <mergeCell ref="H34:J34"/>
    <mergeCell ref="D54:E54"/>
    <mergeCell ref="A1:F1"/>
    <mergeCell ref="A2:F2"/>
  </mergeCells>
  <printOptions horizontalCentered="1"/>
  <pageMargins left="0.23622047244094491" right="0.23622047244094491" top="0.55118110236220474" bottom="0.55118110236220474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selection activeCell="C113" sqref="C113"/>
    </sheetView>
  </sheetViews>
  <sheetFormatPr defaultRowHeight="15" x14ac:dyDescent="0.25"/>
  <cols>
    <col min="1" max="1" width="8" style="12" customWidth="1"/>
    <col min="2" max="2" width="10.28515625" style="1" customWidth="1"/>
    <col min="3" max="3" width="61" style="2" customWidth="1"/>
    <col min="4" max="4" width="10.7109375" style="3" customWidth="1"/>
    <col min="5" max="5" width="11.7109375" style="3" customWidth="1"/>
  </cols>
  <sheetData>
    <row r="1" spans="1:5" ht="18.75" x14ac:dyDescent="0.3">
      <c r="A1" s="130" t="s">
        <v>0</v>
      </c>
      <c r="B1" s="131"/>
      <c r="C1" s="131"/>
      <c r="D1" s="131"/>
      <c r="E1" s="131"/>
    </row>
    <row r="2" spans="1:5" ht="18.75" x14ac:dyDescent="0.3">
      <c r="A2" s="69"/>
      <c r="B2" s="70"/>
      <c r="C2" s="70"/>
      <c r="D2" s="70"/>
      <c r="E2" s="70"/>
    </row>
    <row r="3" spans="1:5" ht="19.5" thickBot="1" x14ac:dyDescent="0.35">
      <c r="A3" s="147" t="s">
        <v>1</v>
      </c>
      <c r="B3" s="148"/>
      <c r="C3" s="148"/>
      <c r="D3" s="148"/>
      <c r="E3" s="148"/>
    </row>
    <row r="4" spans="1:5" ht="15.75" thickBot="1" x14ac:dyDescent="0.3">
      <c r="A4" s="65" t="s">
        <v>2</v>
      </c>
      <c r="B4" s="66" t="s">
        <v>3</v>
      </c>
      <c r="C4" s="66" t="s">
        <v>4</v>
      </c>
      <c r="D4" s="67" t="s">
        <v>5</v>
      </c>
      <c r="E4" s="68" t="s">
        <v>6</v>
      </c>
    </row>
    <row r="5" spans="1:5" s="42" customFormat="1" x14ac:dyDescent="0.25">
      <c r="A5" s="48">
        <v>104</v>
      </c>
      <c r="B5" s="49">
        <v>5780</v>
      </c>
      <c r="C5" s="50" t="s">
        <v>7</v>
      </c>
      <c r="D5" s="51">
        <v>12.5</v>
      </c>
      <c r="E5" s="52">
        <f t="shared" ref="E5:E18" si="0">SUM(A5*D5)</f>
        <v>1300</v>
      </c>
    </row>
    <row r="6" spans="1:5" s="42" customFormat="1" x14ac:dyDescent="0.25">
      <c r="A6" s="37">
        <v>1</v>
      </c>
      <c r="B6" s="38" t="s">
        <v>8</v>
      </c>
      <c r="C6" s="39" t="s">
        <v>9</v>
      </c>
      <c r="D6" s="40">
        <v>1000</v>
      </c>
      <c r="E6" s="41">
        <f t="shared" si="0"/>
        <v>1000</v>
      </c>
    </row>
    <row r="7" spans="1:5" s="42" customFormat="1" x14ac:dyDescent="0.25">
      <c r="A7" s="37">
        <v>1</v>
      </c>
      <c r="B7" s="38" t="s">
        <v>10</v>
      </c>
      <c r="C7" s="39" t="s">
        <v>11</v>
      </c>
      <c r="D7" s="40">
        <v>11000</v>
      </c>
      <c r="E7" s="41">
        <f t="shared" si="0"/>
        <v>11000</v>
      </c>
    </row>
    <row r="8" spans="1:5" s="42" customFormat="1" x14ac:dyDescent="0.25">
      <c r="A8" s="37">
        <v>2</v>
      </c>
      <c r="B8" s="38"/>
      <c r="C8" s="39" t="s">
        <v>12</v>
      </c>
      <c r="D8" s="40">
        <v>19200</v>
      </c>
      <c r="E8" s="41">
        <f t="shared" si="0"/>
        <v>38400</v>
      </c>
    </row>
    <row r="9" spans="1:5" s="42" customFormat="1" x14ac:dyDescent="0.25">
      <c r="A9" s="37">
        <v>2</v>
      </c>
      <c r="B9" s="38"/>
      <c r="C9" s="39" t="s">
        <v>13</v>
      </c>
      <c r="D9" s="40">
        <v>31196</v>
      </c>
      <c r="E9" s="41">
        <f t="shared" si="0"/>
        <v>62392</v>
      </c>
    </row>
    <row r="10" spans="1:5" s="42" customFormat="1" x14ac:dyDescent="0.25">
      <c r="A10" s="37">
        <v>2</v>
      </c>
      <c r="B10" s="38"/>
      <c r="C10" s="39" t="s">
        <v>14</v>
      </c>
      <c r="D10" s="40">
        <v>14000</v>
      </c>
      <c r="E10" s="41">
        <f t="shared" si="0"/>
        <v>28000</v>
      </c>
    </row>
    <row r="11" spans="1:5" s="42" customFormat="1" x14ac:dyDescent="0.25">
      <c r="A11" s="37">
        <v>208</v>
      </c>
      <c r="B11" s="38" t="s">
        <v>15</v>
      </c>
      <c r="C11" s="39" t="s">
        <v>7</v>
      </c>
      <c r="D11" s="40">
        <v>12.5</v>
      </c>
      <c r="E11" s="41">
        <f t="shared" si="0"/>
        <v>2600</v>
      </c>
    </row>
    <row r="12" spans="1:5" s="42" customFormat="1" x14ac:dyDescent="0.25">
      <c r="A12" s="37">
        <v>8</v>
      </c>
      <c r="B12" s="38" t="s">
        <v>15</v>
      </c>
      <c r="C12" s="39" t="s">
        <v>16</v>
      </c>
      <c r="D12" s="40">
        <v>250</v>
      </c>
      <c r="E12" s="41">
        <f t="shared" si="0"/>
        <v>2000</v>
      </c>
    </row>
    <row r="13" spans="1:5" s="42" customFormat="1" x14ac:dyDescent="0.25">
      <c r="A13" s="37">
        <v>1</v>
      </c>
      <c r="B13" s="38"/>
      <c r="C13" s="39" t="s">
        <v>17</v>
      </c>
      <c r="D13" s="40">
        <v>1000</v>
      </c>
      <c r="E13" s="41">
        <f t="shared" si="0"/>
        <v>1000</v>
      </c>
    </row>
    <row r="14" spans="1:5" s="42" customFormat="1" x14ac:dyDescent="0.25">
      <c r="A14" s="37">
        <v>210</v>
      </c>
      <c r="B14" s="38" t="s">
        <v>88</v>
      </c>
      <c r="C14" s="39" t="s">
        <v>22</v>
      </c>
      <c r="D14" s="40">
        <v>15</v>
      </c>
      <c r="E14" s="41">
        <f t="shared" si="0"/>
        <v>3150</v>
      </c>
    </row>
    <row r="15" spans="1:5" s="42" customFormat="1" x14ac:dyDescent="0.25">
      <c r="A15" s="37">
        <v>207</v>
      </c>
      <c r="B15" s="38" t="s">
        <v>91</v>
      </c>
      <c r="C15" s="39" t="s">
        <v>7</v>
      </c>
      <c r="D15" s="40">
        <v>12.5</v>
      </c>
      <c r="E15" s="41">
        <f t="shared" si="0"/>
        <v>2587.5</v>
      </c>
    </row>
    <row r="16" spans="1:5" s="42" customFormat="1" x14ac:dyDescent="0.25">
      <c r="A16" s="37">
        <v>4</v>
      </c>
      <c r="B16" s="38"/>
      <c r="C16" s="39" t="s">
        <v>97</v>
      </c>
      <c r="D16" s="40">
        <v>450</v>
      </c>
      <c r="E16" s="41">
        <f t="shared" si="0"/>
        <v>1800</v>
      </c>
    </row>
    <row r="17" spans="1:5" s="42" customFormat="1" x14ac:dyDescent="0.25">
      <c r="A17" s="37">
        <v>4</v>
      </c>
      <c r="B17" s="38"/>
      <c r="C17" s="39" t="s">
        <v>98</v>
      </c>
      <c r="D17" s="40">
        <v>200</v>
      </c>
      <c r="E17" s="41">
        <f t="shared" si="0"/>
        <v>800</v>
      </c>
    </row>
    <row r="18" spans="1:5" s="42" customFormat="1" ht="15.75" thickBot="1" x14ac:dyDescent="0.3">
      <c r="A18" s="43">
        <v>2</v>
      </c>
      <c r="B18" s="44"/>
      <c r="C18" s="45" t="s">
        <v>100</v>
      </c>
      <c r="D18" s="46">
        <v>3000</v>
      </c>
      <c r="E18" s="47">
        <f t="shared" si="0"/>
        <v>6000</v>
      </c>
    </row>
    <row r="19" spans="1:5" ht="15.75" thickBot="1" x14ac:dyDescent="0.3">
      <c r="E19" s="31">
        <f>SUM(E5:E18)</f>
        <v>162029.5</v>
      </c>
    </row>
    <row r="21" spans="1:5" ht="15.75" thickBot="1" x14ac:dyDescent="0.3">
      <c r="A21" s="150" t="s">
        <v>18</v>
      </c>
      <c r="B21" s="151"/>
      <c r="C21" s="151"/>
    </row>
    <row r="22" spans="1:5" ht="15.75" thickBot="1" x14ac:dyDescent="0.3">
      <c r="A22" s="19" t="s">
        <v>2</v>
      </c>
      <c r="B22" s="20" t="s">
        <v>3</v>
      </c>
      <c r="C22" s="21" t="s">
        <v>4</v>
      </c>
      <c r="D22" s="22" t="s">
        <v>5</v>
      </c>
      <c r="E22" s="23" t="s">
        <v>6</v>
      </c>
    </row>
    <row r="23" spans="1:5" x14ac:dyDescent="0.25">
      <c r="A23" s="25">
        <v>1</v>
      </c>
      <c r="B23" s="17" t="s">
        <v>19</v>
      </c>
      <c r="C23" s="18" t="s">
        <v>20</v>
      </c>
      <c r="D23" s="16">
        <v>22500</v>
      </c>
      <c r="E23" s="26">
        <f>SUM(D23*A23)</f>
        <v>22500</v>
      </c>
    </row>
    <row r="24" spans="1:5" x14ac:dyDescent="0.25">
      <c r="A24" s="152" t="s">
        <v>21</v>
      </c>
      <c r="B24" s="153"/>
      <c r="C24" s="153"/>
      <c r="D24" s="153"/>
      <c r="E24" s="154"/>
    </row>
    <row r="25" spans="1:5" x14ac:dyDescent="0.25">
      <c r="A25" s="13">
        <v>300</v>
      </c>
      <c r="B25" s="4">
        <v>5781</v>
      </c>
      <c r="C25" s="5" t="s">
        <v>22</v>
      </c>
      <c r="D25" s="6">
        <v>15</v>
      </c>
      <c r="E25" s="10">
        <f>SUM(D25*A25)</f>
        <v>4500</v>
      </c>
    </row>
    <row r="26" spans="1:5" x14ac:dyDescent="0.25">
      <c r="A26" s="13">
        <v>40</v>
      </c>
      <c r="B26" s="4">
        <v>1282</v>
      </c>
      <c r="C26" s="5" t="s">
        <v>23</v>
      </c>
      <c r="D26" s="6">
        <v>15</v>
      </c>
      <c r="E26" s="10">
        <f t="shared" ref="E26:E29" si="1">SUM(D26*A26)</f>
        <v>600</v>
      </c>
    </row>
    <row r="27" spans="1:5" x14ac:dyDescent="0.25">
      <c r="A27" s="13">
        <v>340</v>
      </c>
      <c r="B27" s="4">
        <v>5786</v>
      </c>
      <c r="C27" s="5" t="s">
        <v>22</v>
      </c>
      <c r="D27" s="6">
        <v>15</v>
      </c>
      <c r="E27" s="10">
        <f t="shared" si="1"/>
        <v>5100</v>
      </c>
    </row>
    <row r="28" spans="1:5" x14ac:dyDescent="0.25">
      <c r="A28" s="13">
        <v>300</v>
      </c>
      <c r="B28" s="4" t="s">
        <v>24</v>
      </c>
      <c r="C28" s="5" t="s">
        <v>22</v>
      </c>
      <c r="D28" s="6">
        <v>15</v>
      </c>
      <c r="E28" s="10">
        <f t="shared" si="1"/>
        <v>4500</v>
      </c>
    </row>
    <row r="29" spans="1:5" ht="15.75" thickBot="1" x14ac:dyDescent="0.3">
      <c r="A29" s="13">
        <v>200</v>
      </c>
      <c r="B29" s="4"/>
      <c r="C29" s="5" t="s">
        <v>7</v>
      </c>
      <c r="D29" s="6">
        <v>12.5</v>
      </c>
      <c r="E29" s="27">
        <f t="shared" si="1"/>
        <v>2500</v>
      </c>
    </row>
    <row r="30" spans="1:5" ht="15.75" thickTop="1" x14ac:dyDescent="0.25">
      <c r="A30" s="155" t="s">
        <v>25</v>
      </c>
      <c r="B30" s="156"/>
      <c r="C30" s="156"/>
      <c r="D30" s="157"/>
      <c r="E30" s="26">
        <f>SUM(E25:E29)</f>
        <v>17200</v>
      </c>
    </row>
    <row r="31" spans="1:5" x14ac:dyDescent="0.25">
      <c r="A31" s="28"/>
      <c r="B31" s="14"/>
      <c r="C31" s="14"/>
      <c r="D31" s="15"/>
      <c r="E31" s="10"/>
    </row>
    <row r="32" spans="1:5" x14ac:dyDescent="0.25">
      <c r="A32" s="13">
        <v>50</v>
      </c>
      <c r="B32" s="4">
        <v>5780</v>
      </c>
      <c r="C32" s="5" t="s">
        <v>22</v>
      </c>
      <c r="D32" s="6">
        <v>15</v>
      </c>
      <c r="E32" s="10">
        <f>SUM(D32*A32)</f>
        <v>750</v>
      </c>
    </row>
    <row r="33" spans="1:5" x14ac:dyDescent="0.25">
      <c r="A33" s="13">
        <v>140</v>
      </c>
      <c r="B33" s="4" t="s">
        <v>26</v>
      </c>
      <c r="C33" s="5" t="s">
        <v>7</v>
      </c>
      <c r="D33" s="6">
        <v>12.5</v>
      </c>
      <c r="E33" s="10">
        <f t="shared" ref="E33:E34" si="2">SUM(D33*A33)</f>
        <v>1750</v>
      </c>
    </row>
    <row r="34" spans="1:5" ht="15.75" thickBot="1" x14ac:dyDescent="0.3">
      <c r="A34" s="13">
        <v>3</v>
      </c>
      <c r="B34" s="4"/>
      <c r="C34" s="5" t="s">
        <v>27</v>
      </c>
      <c r="D34" s="6">
        <v>2500</v>
      </c>
      <c r="E34" s="27">
        <f t="shared" si="2"/>
        <v>7500</v>
      </c>
    </row>
    <row r="35" spans="1:5" ht="16.5" thickTop="1" thickBot="1" x14ac:dyDescent="0.3">
      <c r="A35" s="158" t="s">
        <v>28</v>
      </c>
      <c r="B35" s="159"/>
      <c r="C35" s="159"/>
      <c r="D35" s="160"/>
      <c r="E35" s="29">
        <f>SUM(E32:E34)</f>
        <v>10000</v>
      </c>
    </row>
    <row r="36" spans="1:5" x14ac:dyDescent="0.25">
      <c r="A36" s="34"/>
      <c r="B36" s="33"/>
      <c r="C36" s="33"/>
      <c r="D36" s="33"/>
      <c r="E36" s="35"/>
    </row>
    <row r="37" spans="1:5" x14ac:dyDescent="0.25">
      <c r="A37" s="13">
        <v>206</v>
      </c>
      <c r="B37" s="4">
        <v>5723</v>
      </c>
      <c r="C37" s="5" t="s">
        <v>7</v>
      </c>
      <c r="D37" s="6">
        <v>12.5</v>
      </c>
      <c r="E37" s="10">
        <f>SUM(D37*A37)</f>
        <v>2575</v>
      </c>
    </row>
    <row r="38" spans="1:5" x14ac:dyDescent="0.25">
      <c r="A38" s="13">
        <v>204</v>
      </c>
      <c r="B38" s="4">
        <v>5762</v>
      </c>
      <c r="C38" s="5" t="s">
        <v>7</v>
      </c>
      <c r="D38" s="6">
        <v>12.5</v>
      </c>
      <c r="E38" s="10">
        <f t="shared" ref="E38" si="3">SUM(D38*A38)</f>
        <v>2550</v>
      </c>
    </row>
    <row r="39" spans="1:5" ht="15.75" thickBot="1" x14ac:dyDescent="0.3">
      <c r="A39" s="158" t="s">
        <v>82</v>
      </c>
      <c r="B39" s="159"/>
      <c r="C39" s="159"/>
      <c r="D39" s="160"/>
      <c r="E39" s="29">
        <f>SUM(E36:E38)</f>
        <v>5125</v>
      </c>
    </row>
    <row r="40" spans="1:5" x14ac:dyDescent="0.25">
      <c r="A40" s="32"/>
      <c r="B40" s="33"/>
      <c r="C40" s="33"/>
      <c r="D40" s="33"/>
      <c r="E40" s="9"/>
    </row>
    <row r="41" spans="1:5" ht="16.5" thickBot="1" x14ac:dyDescent="0.3">
      <c r="A41" s="144" t="s">
        <v>29</v>
      </c>
      <c r="B41" s="145"/>
      <c r="C41" s="145"/>
      <c r="D41" s="9"/>
      <c r="E41" s="9"/>
    </row>
    <row r="42" spans="1:5" ht="15.75" thickBot="1" x14ac:dyDescent="0.3">
      <c r="A42" s="58" t="s">
        <v>2</v>
      </c>
      <c r="B42" s="59" t="s">
        <v>3</v>
      </c>
      <c r="C42" s="60" t="s">
        <v>4</v>
      </c>
      <c r="D42" s="61" t="s">
        <v>5</v>
      </c>
      <c r="E42" s="62" t="s">
        <v>6</v>
      </c>
    </row>
    <row r="43" spans="1:5" s="42" customFormat="1" x14ac:dyDescent="0.25">
      <c r="A43" s="53">
        <v>1</v>
      </c>
      <c r="B43" s="54"/>
      <c r="C43" s="55" t="s">
        <v>30</v>
      </c>
      <c r="D43" s="56">
        <v>332.31</v>
      </c>
      <c r="E43" s="57">
        <f>SUM(D43*A43)</f>
        <v>332.31</v>
      </c>
    </row>
    <row r="44" spans="1:5" s="42" customFormat="1" x14ac:dyDescent="0.25">
      <c r="A44" s="37">
        <v>1</v>
      </c>
      <c r="B44" s="38"/>
      <c r="C44" s="39" t="s">
        <v>31</v>
      </c>
      <c r="D44" s="40">
        <v>3500</v>
      </c>
      <c r="E44" s="41">
        <f t="shared" ref="E44:E108" si="4">SUM(D44*A44)</f>
        <v>3500</v>
      </c>
    </row>
    <row r="45" spans="1:5" s="42" customFormat="1" x14ac:dyDescent="0.25">
      <c r="A45" s="37">
        <v>600</v>
      </c>
      <c r="B45" s="38" t="s">
        <v>32</v>
      </c>
      <c r="C45" s="39" t="s">
        <v>33</v>
      </c>
      <c r="D45" s="40">
        <v>14.33</v>
      </c>
      <c r="E45" s="41">
        <f t="shared" si="4"/>
        <v>8598</v>
      </c>
    </row>
    <row r="46" spans="1:5" s="42" customFormat="1" x14ac:dyDescent="0.25">
      <c r="A46" s="37">
        <v>300</v>
      </c>
      <c r="B46" s="38" t="s">
        <v>34</v>
      </c>
      <c r="C46" s="39" t="s">
        <v>33</v>
      </c>
      <c r="D46" s="40">
        <v>14.33</v>
      </c>
      <c r="E46" s="41">
        <f t="shared" si="4"/>
        <v>4299</v>
      </c>
    </row>
    <row r="47" spans="1:5" s="42" customFormat="1" x14ac:dyDescent="0.25">
      <c r="A47" s="37">
        <v>500</v>
      </c>
      <c r="B47" s="38" t="s">
        <v>35</v>
      </c>
      <c r="C47" s="39" t="s">
        <v>36</v>
      </c>
      <c r="D47" s="40">
        <v>3.38</v>
      </c>
      <c r="E47" s="41">
        <f t="shared" si="4"/>
        <v>1690</v>
      </c>
    </row>
    <row r="48" spans="1:5" s="42" customFormat="1" x14ac:dyDescent="0.25">
      <c r="A48" s="37">
        <v>225</v>
      </c>
      <c r="B48" s="38" t="s">
        <v>35</v>
      </c>
      <c r="C48" s="39" t="s">
        <v>37</v>
      </c>
      <c r="D48" s="40">
        <v>4.0999999999999996</v>
      </c>
      <c r="E48" s="41">
        <f t="shared" si="4"/>
        <v>922.49999999999989</v>
      </c>
    </row>
    <row r="49" spans="1:5" s="42" customFormat="1" x14ac:dyDescent="0.25">
      <c r="A49" s="37">
        <v>360</v>
      </c>
      <c r="B49" s="38" t="s">
        <v>35</v>
      </c>
      <c r="C49" s="39" t="s">
        <v>38</v>
      </c>
      <c r="D49" s="40">
        <v>1.06</v>
      </c>
      <c r="E49" s="41">
        <f t="shared" si="4"/>
        <v>381.6</v>
      </c>
    </row>
    <row r="50" spans="1:5" s="42" customFormat="1" x14ac:dyDescent="0.25">
      <c r="A50" s="37">
        <v>250</v>
      </c>
      <c r="B50" s="38" t="s">
        <v>39</v>
      </c>
      <c r="C50" s="39" t="s">
        <v>40</v>
      </c>
      <c r="D50" s="40">
        <v>69.180000000000007</v>
      </c>
      <c r="E50" s="41">
        <f t="shared" si="4"/>
        <v>17295</v>
      </c>
    </row>
    <row r="51" spans="1:5" s="42" customFormat="1" x14ac:dyDescent="0.25">
      <c r="A51" s="37">
        <v>227</v>
      </c>
      <c r="B51" s="38" t="s">
        <v>39</v>
      </c>
      <c r="C51" s="39" t="s">
        <v>41</v>
      </c>
      <c r="D51" s="40">
        <v>10.9</v>
      </c>
      <c r="E51" s="41">
        <f t="shared" si="4"/>
        <v>2474.3000000000002</v>
      </c>
    </row>
    <row r="52" spans="1:5" s="42" customFormat="1" x14ac:dyDescent="0.25">
      <c r="A52" s="37">
        <v>230</v>
      </c>
      <c r="B52" s="38" t="s">
        <v>39</v>
      </c>
      <c r="C52" s="39" t="s">
        <v>42</v>
      </c>
      <c r="D52" s="40">
        <v>0.95</v>
      </c>
      <c r="E52" s="41">
        <f t="shared" si="4"/>
        <v>218.5</v>
      </c>
    </row>
    <row r="53" spans="1:5" s="42" customFormat="1" x14ac:dyDescent="0.25">
      <c r="A53" s="37">
        <v>120</v>
      </c>
      <c r="B53" s="38" t="s">
        <v>39</v>
      </c>
      <c r="C53" s="39" t="s">
        <v>43</v>
      </c>
      <c r="D53" s="40">
        <v>0.95</v>
      </c>
      <c r="E53" s="41">
        <f t="shared" si="4"/>
        <v>114</v>
      </c>
    </row>
    <row r="54" spans="1:5" s="42" customFormat="1" x14ac:dyDescent="0.25">
      <c r="A54" s="37">
        <v>1000</v>
      </c>
      <c r="B54" s="38" t="s">
        <v>44</v>
      </c>
      <c r="C54" s="39" t="s">
        <v>38</v>
      </c>
      <c r="D54" s="40">
        <v>1.06</v>
      </c>
      <c r="E54" s="41">
        <f t="shared" si="4"/>
        <v>1060</v>
      </c>
    </row>
    <row r="55" spans="1:5" s="42" customFormat="1" x14ac:dyDescent="0.25">
      <c r="A55" s="37">
        <v>1</v>
      </c>
      <c r="B55" s="38"/>
      <c r="C55" s="39" t="s">
        <v>45</v>
      </c>
      <c r="D55" s="40">
        <v>500</v>
      </c>
      <c r="E55" s="41">
        <f t="shared" si="4"/>
        <v>500</v>
      </c>
    </row>
    <row r="56" spans="1:5" s="42" customFormat="1" x14ac:dyDescent="0.25">
      <c r="A56" s="37">
        <v>500</v>
      </c>
      <c r="B56" s="38" t="s">
        <v>46</v>
      </c>
      <c r="C56" s="39" t="s">
        <v>47</v>
      </c>
      <c r="D56" s="40">
        <v>4.2699999999999996</v>
      </c>
      <c r="E56" s="41">
        <f t="shared" si="4"/>
        <v>2135</v>
      </c>
    </row>
    <row r="57" spans="1:5" s="42" customFormat="1" x14ac:dyDescent="0.25">
      <c r="A57" s="37">
        <v>305</v>
      </c>
      <c r="B57" s="38" t="s">
        <v>46</v>
      </c>
      <c r="C57" s="39" t="s">
        <v>48</v>
      </c>
      <c r="D57" s="40">
        <v>2.96</v>
      </c>
      <c r="E57" s="41">
        <f t="shared" si="4"/>
        <v>902.8</v>
      </c>
    </row>
    <row r="58" spans="1:5" s="42" customFormat="1" x14ac:dyDescent="0.25">
      <c r="A58" s="37">
        <v>319</v>
      </c>
      <c r="B58" s="38" t="s">
        <v>46</v>
      </c>
      <c r="C58" s="39" t="s">
        <v>49</v>
      </c>
      <c r="D58" s="40">
        <v>0.8</v>
      </c>
      <c r="E58" s="41">
        <f t="shared" si="4"/>
        <v>255.20000000000002</v>
      </c>
    </row>
    <row r="59" spans="1:5" s="42" customFormat="1" x14ac:dyDescent="0.25">
      <c r="A59" s="37">
        <v>1528</v>
      </c>
      <c r="B59" s="38" t="s">
        <v>50</v>
      </c>
      <c r="C59" s="39" t="s">
        <v>51</v>
      </c>
      <c r="D59" s="40">
        <v>0.99</v>
      </c>
      <c r="E59" s="41">
        <f t="shared" si="4"/>
        <v>1512.72</v>
      </c>
    </row>
    <row r="60" spans="1:5" s="42" customFormat="1" x14ac:dyDescent="0.25">
      <c r="A60" s="37">
        <v>1528</v>
      </c>
      <c r="B60" s="38" t="s">
        <v>50</v>
      </c>
      <c r="C60" s="39" t="s">
        <v>52</v>
      </c>
      <c r="D60" s="40">
        <v>0.99</v>
      </c>
      <c r="E60" s="41">
        <f t="shared" si="4"/>
        <v>1512.72</v>
      </c>
    </row>
    <row r="61" spans="1:5" s="42" customFormat="1" x14ac:dyDescent="0.25">
      <c r="A61" s="37">
        <v>205</v>
      </c>
      <c r="B61" s="38" t="s">
        <v>50</v>
      </c>
      <c r="C61" s="39" t="s">
        <v>49</v>
      </c>
      <c r="D61" s="40">
        <v>0.8</v>
      </c>
      <c r="E61" s="41">
        <f t="shared" si="4"/>
        <v>164</v>
      </c>
    </row>
    <row r="62" spans="1:5" s="42" customFormat="1" x14ac:dyDescent="0.25">
      <c r="A62" s="37">
        <v>212</v>
      </c>
      <c r="B62" s="38" t="s">
        <v>50</v>
      </c>
      <c r="C62" s="39" t="s">
        <v>48</v>
      </c>
      <c r="D62" s="40">
        <v>2.96</v>
      </c>
      <c r="E62" s="41">
        <f t="shared" si="4"/>
        <v>627.52</v>
      </c>
    </row>
    <row r="63" spans="1:5" s="42" customFormat="1" x14ac:dyDescent="0.25">
      <c r="A63" s="37">
        <v>560</v>
      </c>
      <c r="B63" s="38" t="s">
        <v>53</v>
      </c>
      <c r="C63" s="39" t="s">
        <v>54</v>
      </c>
      <c r="D63" s="40">
        <v>3.59</v>
      </c>
      <c r="E63" s="41">
        <f t="shared" si="4"/>
        <v>2010.3999999999999</v>
      </c>
    </row>
    <row r="64" spans="1:5" s="42" customFormat="1" x14ac:dyDescent="0.25">
      <c r="A64" s="37">
        <v>560</v>
      </c>
      <c r="B64" s="38" t="s">
        <v>53</v>
      </c>
      <c r="C64" s="39" t="s">
        <v>55</v>
      </c>
      <c r="D64" s="40">
        <v>3.59</v>
      </c>
      <c r="E64" s="41">
        <f t="shared" si="4"/>
        <v>2010.3999999999999</v>
      </c>
    </row>
    <row r="65" spans="1:5" s="42" customFormat="1" x14ac:dyDescent="0.25">
      <c r="A65" s="37">
        <v>600</v>
      </c>
      <c r="B65" s="38" t="s">
        <v>56</v>
      </c>
      <c r="C65" s="39" t="s">
        <v>37</v>
      </c>
      <c r="D65" s="40">
        <v>4.0999999999999996</v>
      </c>
      <c r="E65" s="41">
        <f t="shared" si="4"/>
        <v>2460</v>
      </c>
    </row>
    <row r="66" spans="1:5" s="42" customFormat="1" x14ac:dyDescent="0.25">
      <c r="A66" s="37">
        <v>750</v>
      </c>
      <c r="B66" s="38" t="s">
        <v>57</v>
      </c>
      <c r="C66" s="39" t="s">
        <v>33</v>
      </c>
      <c r="D66" s="40">
        <v>14.33</v>
      </c>
      <c r="E66" s="41">
        <f t="shared" si="4"/>
        <v>10747.5</v>
      </c>
    </row>
    <row r="67" spans="1:5" s="42" customFormat="1" x14ac:dyDescent="0.25">
      <c r="A67" s="37">
        <v>800</v>
      </c>
      <c r="B67" s="38" t="s">
        <v>57</v>
      </c>
      <c r="C67" s="39" t="s">
        <v>58</v>
      </c>
      <c r="D67" s="40">
        <v>0.79</v>
      </c>
      <c r="E67" s="41">
        <f t="shared" si="4"/>
        <v>632</v>
      </c>
    </row>
    <row r="68" spans="1:5" s="42" customFormat="1" x14ac:dyDescent="0.25">
      <c r="A68" s="37">
        <v>800</v>
      </c>
      <c r="B68" s="38" t="s">
        <v>57</v>
      </c>
      <c r="C68" s="39" t="s">
        <v>59</v>
      </c>
      <c r="D68" s="40">
        <v>0.73</v>
      </c>
      <c r="E68" s="41">
        <f t="shared" si="4"/>
        <v>584</v>
      </c>
    </row>
    <row r="69" spans="1:5" s="42" customFormat="1" x14ac:dyDescent="0.25">
      <c r="A69" s="37">
        <v>460</v>
      </c>
      <c r="B69" s="38" t="s">
        <v>57</v>
      </c>
      <c r="C69" s="39" t="s">
        <v>37</v>
      </c>
      <c r="D69" s="40">
        <v>4.0999999999999996</v>
      </c>
      <c r="E69" s="41">
        <f t="shared" si="4"/>
        <v>1885.9999999999998</v>
      </c>
    </row>
    <row r="70" spans="1:5" s="42" customFormat="1" x14ac:dyDescent="0.25">
      <c r="A70" s="37">
        <v>200</v>
      </c>
      <c r="B70" s="38" t="s">
        <v>60</v>
      </c>
      <c r="C70" s="39" t="s">
        <v>58</v>
      </c>
      <c r="D70" s="40">
        <v>0.79</v>
      </c>
      <c r="E70" s="41">
        <f t="shared" si="4"/>
        <v>158</v>
      </c>
    </row>
    <row r="71" spans="1:5" s="42" customFormat="1" x14ac:dyDescent="0.25">
      <c r="A71" s="37">
        <v>200</v>
      </c>
      <c r="B71" s="38" t="s">
        <v>60</v>
      </c>
      <c r="C71" s="39" t="s">
        <v>59</v>
      </c>
      <c r="D71" s="40">
        <v>0.73</v>
      </c>
      <c r="E71" s="41">
        <f t="shared" si="4"/>
        <v>146</v>
      </c>
    </row>
    <row r="72" spans="1:5" s="42" customFormat="1" x14ac:dyDescent="0.25">
      <c r="A72" s="37">
        <v>750</v>
      </c>
      <c r="B72" s="38" t="s">
        <v>60</v>
      </c>
      <c r="C72" s="39" t="s">
        <v>33</v>
      </c>
      <c r="D72" s="40">
        <v>14.33</v>
      </c>
      <c r="E72" s="41">
        <f t="shared" si="4"/>
        <v>10747.5</v>
      </c>
    </row>
    <row r="73" spans="1:5" s="42" customFormat="1" x14ac:dyDescent="0.25">
      <c r="A73" s="37">
        <v>114</v>
      </c>
      <c r="B73" s="38" t="s">
        <v>60</v>
      </c>
      <c r="C73" s="39" t="s">
        <v>61</v>
      </c>
      <c r="D73" s="40">
        <v>1.91</v>
      </c>
      <c r="E73" s="41">
        <f t="shared" si="4"/>
        <v>217.73999999999998</v>
      </c>
    </row>
    <row r="74" spans="1:5" s="42" customFormat="1" x14ac:dyDescent="0.25">
      <c r="A74" s="37">
        <v>114</v>
      </c>
      <c r="B74" s="38" t="s">
        <v>60</v>
      </c>
      <c r="C74" s="39" t="s">
        <v>62</v>
      </c>
      <c r="D74" s="40">
        <v>1.91</v>
      </c>
      <c r="E74" s="41">
        <f t="shared" si="4"/>
        <v>217.73999999999998</v>
      </c>
    </row>
    <row r="75" spans="1:5" s="42" customFormat="1" x14ac:dyDescent="0.25">
      <c r="A75" s="37">
        <v>900</v>
      </c>
      <c r="B75" s="38" t="s">
        <v>63</v>
      </c>
      <c r="C75" s="39" t="s">
        <v>62</v>
      </c>
      <c r="D75" s="40">
        <v>1.91</v>
      </c>
      <c r="E75" s="41">
        <f t="shared" si="4"/>
        <v>1719</v>
      </c>
    </row>
    <row r="76" spans="1:5" s="42" customFormat="1" x14ac:dyDescent="0.25">
      <c r="A76" s="37">
        <v>900</v>
      </c>
      <c r="B76" s="38" t="s">
        <v>63</v>
      </c>
      <c r="C76" s="39" t="s">
        <v>61</v>
      </c>
      <c r="D76" s="40">
        <v>1.91</v>
      </c>
      <c r="E76" s="41">
        <f t="shared" si="4"/>
        <v>1719</v>
      </c>
    </row>
    <row r="77" spans="1:5" s="42" customFormat="1" x14ac:dyDescent="0.25">
      <c r="A77" s="37">
        <v>1000</v>
      </c>
      <c r="B77" s="38" t="s">
        <v>63</v>
      </c>
      <c r="C77" s="39" t="s">
        <v>64</v>
      </c>
      <c r="D77" s="40">
        <v>0.89</v>
      </c>
      <c r="E77" s="41">
        <f t="shared" si="4"/>
        <v>890</v>
      </c>
    </row>
    <row r="78" spans="1:5" s="42" customFormat="1" x14ac:dyDescent="0.25">
      <c r="A78" s="37">
        <v>304</v>
      </c>
      <c r="B78" s="38" t="s">
        <v>65</v>
      </c>
      <c r="C78" s="39" t="s">
        <v>66</v>
      </c>
      <c r="D78" s="40">
        <v>71.31</v>
      </c>
      <c r="E78" s="41">
        <f t="shared" si="4"/>
        <v>21678.240000000002</v>
      </c>
    </row>
    <row r="79" spans="1:5" s="42" customFormat="1" x14ac:dyDescent="0.25">
      <c r="A79" s="37">
        <v>210</v>
      </c>
      <c r="B79" s="38" t="s">
        <v>67</v>
      </c>
      <c r="C79" s="39" t="s">
        <v>37</v>
      </c>
      <c r="D79" s="40">
        <v>4.0999999999999996</v>
      </c>
      <c r="E79" s="41">
        <f t="shared" si="4"/>
        <v>860.99999999999989</v>
      </c>
    </row>
    <row r="80" spans="1:5" s="42" customFormat="1" x14ac:dyDescent="0.25">
      <c r="A80" s="37">
        <v>880</v>
      </c>
      <c r="B80" s="38" t="s">
        <v>68</v>
      </c>
      <c r="C80" s="39" t="s">
        <v>36</v>
      </c>
      <c r="D80" s="40">
        <v>3.38</v>
      </c>
      <c r="E80" s="41">
        <f t="shared" si="4"/>
        <v>2974.4</v>
      </c>
    </row>
    <row r="81" spans="1:5" s="42" customFormat="1" x14ac:dyDescent="0.25">
      <c r="A81" s="37">
        <v>1135</v>
      </c>
      <c r="B81" s="38" t="s">
        <v>68</v>
      </c>
      <c r="C81" s="39" t="s">
        <v>37</v>
      </c>
      <c r="D81" s="40">
        <v>4.0999999999999996</v>
      </c>
      <c r="E81" s="41">
        <f t="shared" si="4"/>
        <v>4653.5</v>
      </c>
    </row>
    <row r="82" spans="1:5" s="42" customFormat="1" x14ac:dyDescent="0.25">
      <c r="A82" s="37">
        <v>700</v>
      </c>
      <c r="B82" s="38" t="s">
        <v>69</v>
      </c>
      <c r="C82" s="39" t="s">
        <v>70</v>
      </c>
      <c r="D82" s="40">
        <v>4.2699999999999996</v>
      </c>
      <c r="E82" s="41">
        <f t="shared" si="4"/>
        <v>2988.9999999999995</v>
      </c>
    </row>
    <row r="83" spans="1:5" s="42" customFormat="1" x14ac:dyDescent="0.25">
      <c r="A83" s="37">
        <v>300</v>
      </c>
      <c r="B83" s="38" t="s">
        <v>69</v>
      </c>
      <c r="C83" s="39" t="s">
        <v>71</v>
      </c>
      <c r="D83" s="40">
        <v>0.96</v>
      </c>
      <c r="E83" s="41">
        <f t="shared" si="4"/>
        <v>288</v>
      </c>
    </row>
    <row r="84" spans="1:5" s="42" customFormat="1" x14ac:dyDescent="0.25">
      <c r="A84" s="37">
        <v>890</v>
      </c>
      <c r="B84" s="38" t="s">
        <v>72</v>
      </c>
      <c r="C84" s="39" t="s">
        <v>71</v>
      </c>
      <c r="D84" s="40">
        <v>0.96</v>
      </c>
      <c r="E84" s="41">
        <f t="shared" si="4"/>
        <v>854.4</v>
      </c>
    </row>
    <row r="85" spans="1:5" s="42" customFormat="1" x14ac:dyDescent="0.25">
      <c r="A85" s="37">
        <v>1000</v>
      </c>
      <c r="B85" s="38" t="s">
        <v>73</v>
      </c>
      <c r="C85" s="39" t="s">
        <v>71</v>
      </c>
      <c r="D85" s="40">
        <v>0.96</v>
      </c>
      <c r="E85" s="41">
        <f t="shared" si="4"/>
        <v>960</v>
      </c>
    </row>
    <row r="86" spans="1:5" s="42" customFormat="1" x14ac:dyDescent="0.25">
      <c r="A86" s="37">
        <v>1100</v>
      </c>
      <c r="B86" s="38" t="s">
        <v>74</v>
      </c>
      <c r="C86" s="39" t="s">
        <v>75</v>
      </c>
      <c r="D86" s="40">
        <v>1.47</v>
      </c>
      <c r="E86" s="41">
        <f t="shared" si="4"/>
        <v>1617</v>
      </c>
    </row>
    <row r="87" spans="1:5" s="42" customFormat="1" x14ac:dyDescent="0.25">
      <c r="A87" s="37">
        <v>1100</v>
      </c>
      <c r="B87" s="38" t="s">
        <v>74</v>
      </c>
      <c r="C87" s="39" t="s">
        <v>48</v>
      </c>
      <c r="D87" s="40">
        <v>2.96</v>
      </c>
      <c r="E87" s="41">
        <f t="shared" si="4"/>
        <v>3256</v>
      </c>
    </row>
    <row r="88" spans="1:5" s="42" customFormat="1" x14ac:dyDescent="0.25">
      <c r="A88" s="37">
        <v>1100</v>
      </c>
      <c r="B88" s="38" t="s">
        <v>74</v>
      </c>
      <c r="C88" s="39" t="s">
        <v>49</v>
      </c>
      <c r="D88" s="40">
        <v>0.8</v>
      </c>
      <c r="E88" s="41">
        <f t="shared" si="4"/>
        <v>880</v>
      </c>
    </row>
    <row r="89" spans="1:5" s="42" customFormat="1" x14ac:dyDescent="0.25">
      <c r="A89" s="37">
        <v>521</v>
      </c>
      <c r="B89" s="38">
        <v>50</v>
      </c>
      <c r="C89" s="39" t="s">
        <v>37</v>
      </c>
      <c r="D89" s="40">
        <v>4.0999999999999996</v>
      </c>
      <c r="E89" s="41">
        <f t="shared" si="4"/>
        <v>2136.1</v>
      </c>
    </row>
    <row r="90" spans="1:5" s="42" customFormat="1" x14ac:dyDescent="0.25">
      <c r="A90" s="37">
        <v>70</v>
      </c>
      <c r="B90" s="38" t="s">
        <v>76</v>
      </c>
      <c r="C90" s="39" t="s">
        <v>41</v>
      </c>
      <c r="D90" s="40">
        <v>13.4</v>
      </c>
      <c r="E90" s="41">
        <f t="shared" si="4"/>
        <v>938</v>
      </c>
    </row>
    <row r="91" spans="1:5" s="42" customFormat="1" x14ac:dyDescent="0.25">
      <c r="A91" s="37">
        <v>312</v>
      </c>
      <c r="B91" s="38" t="s">
        <v>77</v>
      </c>
      <c r="C91" s="39" t="s">
        <v>37</v>
      </c>
      <c r="D91" s="40">
        <v>4.0999999999999996</v>
      </c>
      <c r="E91" s="41">
        <f t="shared" si="4"/>
        <v>1279.1999999999998</v>
      </c>
    </row>
    <row r="92" spans="1:5" s="42" customFormat="1" x14ac:dyDescent="0.25">
      <c r="A92" s="37">
        <v>132</v>
      </c>
      <c r="B92" s="38" t="s">
        <v>78</v>
      </c>
      <c r="C92" s="39" t="s">
        <v>41</v>
      </c>
      <c r="D92" s="40">
        <v>13.4</v>
      </c>
      <c r="E92" s="41">
        <f t="shared" si="4"/>
        <v>1768.8</v>
      </c>
    </row>
    <row r="93" spans="1:5" s="42" customFormat="1" x14ac:dyDescent="0.25">
      <c r="A93" s="37">
        <v>150</v>
      </c>
      <c r="B93" s="38" t="s">
        <v>78</v>
      </c>
      <c r="C93" s="39" t="s">
        <v>79</v>
      </c>
      <c r="D93" s="40">
        <v>0.95</v>
      </c>
      <c r="E93" s="41">
        <f t="shared" si="4"/>
        <v>142.5</v>
      </c>
    </row>
    <row r="94" spans="1:5" s="42" customFormat="1" x14ac:dyDescent="0.25">
      <c r="A94" s="37">
        <v>300</v>
      </c>
      <c r="B94" s="38" t="s">
        <v>78</v>
      </c>
      <c r="C94" s="39" t="s">
        <v>80</v>
      </c>
      <c r="D94" s="40">
        <v>0.95</v>
      </c>
      <c r="E94" s="41">
        <f t="shared" si="4"/>
        <v>285</v>
      </c>
    </row>
    <row r="95" spans="1:5" s="42" customFormat="1" x14ac:dyDescent="0.25">
      <c r="A95" s="37">
        <v>500</v>
      </c>
      <c r="B95" s="38" t="s">
        <v>83</v>
      </c>
      <c r="C95" s="39" t="s">
        <v>92</v>
      </c>
      <c r="D95" s="40">
        <v>11.99</v>
      </c>
      <c r="E95" s="41">
        <f t="shared" si="4"/>
        <v>5995</v>
      </c>
    </row>
    <row r="96" spans="1:5" s="42" customFormat="1" x14ac:dyDescent="0.25">
      <c r="A96" s="37">
        <v>1000</v>
      </c>
      <c r="B96" s="38" t="s">
        <v>83</v>
      </c>
      <c r="C96" s="39" t="s">
        <v>80</v>
      </c>
      <c r="D96" s="40">
        <v>1.05</v>
      </c>
      <c r="E96" s="41">
        <f t="shared" si="4"/>
        <v>1050</v>
      </c>
    </row>
    <row r="97" spans="1:9" s="42" customFormat="1" x14ac:dyDescent="0.25">
      <c r="A97" s="37">
        <v>500</v>
      </c>
      <c r="B97" s="38" t="s">
        <v>83</v>
      </c>
      <c r="C97" s="39" t="s">
        <v>79</v>
      </c>
      <c r="D97" s="40">
        <v>1.05</v>
      </c>
      <c r="E97" s="41">
        <f t="shared" si="4"/>
        <v>525</v>
      </c>
    </row>
    <row r="98" spans="1:9" s="42" customFormat="1" x14ac:dyDescent="0.25">
      <c r="A98" s="37">
        <v>300</v>
      </c>
      <c r="B98" s="38" t="s">
        <v>84</v>
      </c>
      <c r="C98" s="39" t="s">
        <v>85</v>
      </c>
      <c r="D98" s="40">
        <v>12.88</v>
      </c>
      <c r="E98" s="41">
        <f t="shared" si="4"/>
        <v>3864.0000000000005</v>
      </c>
    </row>
    <row r="99" spans="1:9" s="42" customFormat="1" x14ac:dyDescent="0.25">
      <c r="A99" s="37">
        <v>200</v>
      </c>
      <c r="B99" s="38" t="s">
        <v>86</v>
      </c>
      <c r="C99" s="39" t="s">
        <v>85</v>
      </c>
      <c r="D99" s="40">
        <v>12.88</v>
      </c>
      <c r="E99" s="41">
        <f t="shared" si="4"/>
        <v>2576</v>
      </c>
    </row>
    <row r="100" spans="1:9" s="42" customFormat="1" x14ac:dyDescent="0.25">
      <c r="A100" s="37">
        <v>1079</v>
      </c>
      <c r="B100" s="38" t="s">
        <v>86</v>
      </c>
      <c r="C100" s="39" t="s">
        <v>87</v>
      </c>
      <c r="D100" s="40">
        <v>3.08</v>
      </c>
      <c r="E100" s="41">
        <f t="shared" si="4"/>
        <v>3323.32</v>
      </c>
    </row>
    <row r="101" spans="1:9" s="42" customFormat="1" x14ac:dyDescent="0.25">
      <c r="A101" s="37">
        <v>500</v>
      </c>
      <c r="B101" s="38" t="s">
        <v>89</v>
      </c>
      <c r="C101" s="39" t="s">
        <v>90</v>
      </c>
      <c r="D101" s="40">
        <v>4.4800000000000004</v>
      </c>
      <c r="E101" s="41">
        <f t="shared" si="4"/>
        <v>2240</v>
      </c>
    </row>
    <row r="102" spans="1:9" s="42" customFormat="1" x14ac:dyDescent="0.25">
      <c r="A102" s="37">
        <v>500</v>
      </c>
      <c r="B102" s="38" t="s">
        <v>95</v>
      </c>
      <c r="C102" s="39" t="s">
        <v>93</v>
      </c>
      <c r="D102" s="40">
        <v>-11.99</v>
      </c>
      <c r="E102" s="41">
        <f t="shared" si="4"/>
        <v>-5995</v>
      </c>
    </row>
    <row r="103" spans="1:9" s="42" customFormat="1" x14ac:dyDescent="0.25">
      <c r="A103" s="37">
        <v>52</v>
      </c>
      <c r="B103" s="38" t="s">
        <v>94</v>
      </c>
      <c r="C103" s="39" t="s">
        <v>92</v>
      </c>
      <c r="D103" s="40">
        <v>11.99</v>
      </c>
      <c r="E103" s="41">
        <f t="shared" si="4"/>
        <v>623.48</v>
      </c>
    </row>
    <row r="104" spans="1:9" s="42" customFormat="1" x14ac:dyDescent="0.25">
      <c r="A104" s="37">
        <v>362</v>
      </c>
      <c r="B104" s="38" t="s">
        <v>96</v>
      </c>
      <c r="C104" s="39" t="s">
        <v>92</v>
      </c>
      <c r="D104" s="40">
        <v>11.99</v>
      </c>
      <c r="E104" s="41">
        <f t="shared" si="4"/>
        <v>4340.38</v>
      </c>
    </row>
    <row r="105" spans="1:9" s="42" customFormat="1" x14ac:dyDescent="0.25">
      <c r="A105" s="37">
        <v>1</v>
      </c>
      <c r="B105" s="38"/>
      <c r="C105" s="39" t="s">
        <v>103</v>
      </c>
      <c r="D105" s="40">
        <v>850</v>
      </c>
      <c r="E105" s="41">
        <f t="shared" si="4"/>
        <v>850</v>
      </c>
    </row>
    <row r="106" spans="1:9" s="42" customFormat="1" x14ac:dyDescent="0.25">
      <c r="A106" s="37">
        <v>1</v>
      </c>
      <c r="B106" s="38"/>
      <c r="C106" s="39" t="s">
        <v>99</v>
      </c>
      <c r="D106" s="40">
        <v>150</v>
      </c>
      <c r="E106" s="41">
        <f t="shared" si="4"/>
        <v>150</v>
      </c>
      <c r="G106" s="149" t="s">
        <v>104</v>
      </c>
      <c r="H106" s="149"/>
      <c r="I106" s="149"/>
    </row>
    <row r="107" spans="1:9" s="42" customFormat="1" x14ac:dyDescent="0.25">
      <c r="A107" s="37">
        <v>300</v>
      </c>
      <c r="B107" s="38" t="s">
        <v>101</v>
      </c>
      <c r="C107" s="39" t="s">
        <v>37</v>
      </c>
      <c r="D107" s="40">
        <v>4.0999999999999996</v>
      </c>
      <c r="E107" s="41">
        <f t="shared" si="4"/>
        <v>1230</v>
      </c>
      <c r="G107" s="63">
        <v>30</v>
      </c>
      <c r="H107" s="42">
        <v>4.0999999999999996</v>
      </c>
      <c r="I107" s="42">
        <f>G107*H107</f>
        <v>122.99999999999999</v>
      </c>
    </row>
    <row r="108" spans="1:9" s="42" customFormat="1" ht="15.75" thickBot="1" x14ac:dyDescent="0.3">
      <c r="A108" s="43">
        <v>127</v>
      </c>
      <c r="B108" s="44" t="s">
        <v>101</v>
      </c>
      <c r="C108" s="45" t="s">
        <v>66</v>
      </c>
      <c r="D108" s="46">
        <v>71.31</v>
      </c>
      <c r="E108" s="47">
        <f t="shared" si="4"/>
        <v>9056.3700000000008</v>
      </c>
      <c r="G108" s="64">
        <f>240-A108</f>
        <v>113</v>
      </c>
      <c r="H108" s="42">
        <v>71.31</v>
      </c>
      <c r="I108" s="42">
        <f>G108*H108</f>
        <v>8058.0300000000007</v>
      </c>
    </row>
    <row r="109" spans="1:9" s="30" customFormat="1" ht="15.75" thickBot="1" x14ac:dyDescent="0.3">
      <c r="A109" s="24"/>
      <c r="B109" s="7"/>
      <c r="C109" s="8"/>
      <c r="D109" s="9"/>
      <c r="E109" s="31">
        <f>SUM(E43:E108)</f>
        <v>162030.14000000001</v>
      </c>
      <c r="I109" s="30">
        <f>SUM(I107:I108)</f>
        <v>8181.0300000000007</v>
      </c>
    </row>
    <row r="110" spans="1:9" ht="15.75" thickBot="1" x14ac:dyDescent="0.3"/>
    <row r="111" spans="1:9" ht="15.75" thickBot="1" x14ac:dyDescent="0.3">
      <c r="C111" s="128" t="s">
        <v>81</v>
      </c>
      <c r="D111" s="129"/>
      <c r="E111" s="11">
        <f>SUM(E19-E109)</f>
        <v>-0.64000000001396984</v>
      </c>
      <c r="F111" s="36" t="s">
        <v>102</v>
      </c>
    </row>
    <row r="112" spans="1:9" ht="23.25" x14ac:dyDescent="0.35">
      <c r="E112" s="71" t="s">
        <v>105</v>
      </c>
    </row>
  </sheetData>
  <mergeCells count="10">
    <mergeCell ref="G106:I106"/>
    <mergeCell ref="A41:C41"/>
    <mergeCell ref="C111:D111"/>
    <mergeCell ref="A1:E1"/>
    <mergeCell ref="A3:E3"/>
    <mergeCell ref="A21:C21"/>
    <mergeCell ref="A24:E24"/>
    <mergeCell ref="A30:D30"/>
    <mergeCell ref="A35:D35"/>
    <mergeCell ref="A39:D39"/>
  </mergeCells>
  <pageMargins left="0.25" right="0.25" top="0.75" bottom="0.75" header="0.3" footer="0.3"/>
  <pageSetup orientation="portrait" verticalDpi="0" r:id="rId1"/>
  <ignoredErrors>
    <ignoredError sqref="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Balanced June '16</vt:lpstr>
      <vt:lpstr>Balanced July '14</vt:lpstr>
      <vt:lpstr>Balanced June '13</vt:lpstr>
      <vt:lpstr>'Balanced July ''14'!Print_Area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Nicole Geldenhuys</cp:lastModifiedBy>
  <cp:lastPrinted>2014-09-17T09:40:28Z</cp:lastPrinted>
  <dcterms:created xsi:type="dcterms:W3CDTF">2013-03-19T08:45:06Z</dcterms:created>
  <dcterms:modified xsi:type="dcterms:W3CDTF">2016-07-13T08:33:49Z</dcterms:modified>
</cp:coreProperties>
</file>