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55" windowHeight="8445" activeTab="1"/>
  </bookViews>
  <sheets>
    <sheet name="Plot 58" sheetId="1" r:id="rId1"/>
    <sheet name="12 Smit" sheetId="4" r:id="rId2"/>
    <sheet name="Recon" sheetId="3" r:id="rId3"/>
  </sheets>
  <definedNames>
    <definedName name="_xlnm.Print_Area" localSheetId="1">'12 Smit'!$A$1:$D$70</definedName>
    <definedName name="_xlnm.Print_Area" localSheetId="0">'Plot 58'!$A$1:$D$70</definedName>
  </definedNames>
  <calcPr calcId="145621"/>
</workbook>
</file>

<file path=xl/calcChain.xml><?xml version="1.0" encoding="utf-8"?>
<calcChain xmlns="http://schemas.openxmlformats.org/spreadsheetml/2006/main">
  <c r="D60" i="4" l="1"/>
  <c r="D61" i="4" s="1"/>
  <c r="D62" i="4" s="1"/>
  <c r="D63" i="4" s="1"/>
  <c r="D64" i="4" s="1"/>
  <c r="C68" i="4" s="1"/>
  <c r="D44" i="4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C44" i="4"/>
  <c r="D34" i="4"/>
  <c r="D35" i="4" s="1"/>
  <c r="D36" i="4" s="1"/>
  <c r="D37" i="4" s="1"/>
  <c r="D38" i="4" s="1"/>
  <c r="D39" i="4" s="1"/>
  <c r="D40" i="4" s="1"/>
  <c r="D41" i="4" s="1"/>
  <c r="D42" i="4" s="1"/>
  <c r="C29" i="4"/>
  <c r="D10" i="4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60" i="1"/>
  <c r="D61" i="1" s="1"/>
  <c r="D62" i="1" s="1"/>
  <c r="D63" i="1" s="1"/>
  <c r="D64" i="1" s="1"/>
  <c r="C68" i="1" s="1"/>
  <c r="L10" i="3" l="1"/>
  <c r="D12" i="3"/>
  <c r="D19" i="3"/>
  <c r="D26" i="3"/>
  <c r="F26" i="3"/>
  <c r="D35" i="3"/>
  <c r="D46" i="3"/>
  <c r="D54" i="3"/>
  <c r="D61" i="3"/>
  <c r="D69" i="3"/>
  <c r="D78" i="3"/>
  <c r="D87" i="3"/>
  <c r="D96" i="3"/>
  <c r="D105" i="3"/>
  <c r="D114" i="3"/>
  <c r="D122" i="3"/>
  <c r="D130" i="3"/>
  <c r="D139" i="3"/>
  <c r="D147" i="3"/>
  <c r="D156" i="3"/>
  <c r="D164" i="3"/>
  <c r="D173" i="3"/>
  <c r="D182" i="3"/>
  <c r="D191" i="3"/>
  <c r="D199" i="3"/>
  <c r="D207" i="3"/>
  <c r="D216" i="3"/>
  <c r="D225" i="3"/>
  <c r="D234" i="3"/>
  <c r="D242" i="3"/>
  <c r="D250" i="3"/>
  <c r="D259" i="3"/>
  <c r="D268" i="3"/>
  <c r="D276" i="3"/>
  <c r="D284" i="3"/>
  <c r="D292" i="3"/>
  <c r="D300" i="3"/>
  <c r="D308" i="3"/>
  <c r="D317" i="3"/>
  <c r="D325" i="3"/>
  <c r="D334" i="3"/>
  <c r="D342" i="3"/>
  <c r="D350" i="3"/>
  <c r="D358" i="3"/>
  <c r="D366" i="3"/>
  <c r="D374" i="3"/>
  <c r="D382" i="3"/>
  <c r="D383" i="3"/>
  <c r="J383" i="3"/>
  <c r="K383" i="3"/>
  <c r="L383" i="3"/>
  <c r="M383" i="3"/>
  <c r="N383" i="3"/>
  <c r="P383" i="3"/>
  <c r="Q383" i="3"/>
  <c r="C392" i="3"/>
  <c r="C393" i="3"/>
  <c r="C394" i="3"/>
  <c r="C395" i="3"/>
  <c r="C396" i="3"/>
  <c r="C397" i="3"/>
  <c r="C404" i="3" s="1"/>
  <c r="C399" i="3"/>
  <c r="C400" i="3"/>
  <c r="C401" i="3"/>
  <c r="C402" i="3"/>
  <c r="C408" i="3"/>
  <c r="C412" i="3" s="1"/>
  <c r="C415" i="3" s="1"/>
  <c r="C416" i="3" s="1"/>
  <c r="D420" i="3" s="1"/>
  <c r="F424" i="3" s="1"/>
  <c r="C414" i="3"/>
  <c r="D422" i="3"/>
  <c r="D423" i="3"/>
  <c r="D424" i="3"/>
  <c r="D426" i="3"/>
  <c r="C44" i="1"/>
  <c r="D44" i="1" s="1"/>
  <c r="D45" i="1" s="1"/>
  <c r="D46" i="1" s="1"/>
  <c r="D47" i="1" s="1"/>
  <c r="D48" i="1" s="1"/>
  <c r="D49" i="1" s="1"/>
  <c r="D50" i="1" s="1"/>
  <c r="D34" i="1"/>
  <c r="D35" i="1" s="1"/>
  <c r="D36" i="1" s="1"/>
  <c r="D37" i="1" s="1"/>
  <c r="D38" i="1" s="1"/>
  <c r="D39" i="1" s="1"/>
  <c r="D40" i="1" s="1"/>
  <c r="D41" i="1" s="1"/>
  <c r="D42" i="1" s="1"/>
  <c r="C29" i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l="1"/>
  <c r="D30" i="1" s="1"/>
  <c r="D31" i="1" s="1"/>
  <c r="D32" i="1" s="1"/>
  <c r="D51" i="1"/>
  <c r="D52" i="1" s="1"/>
  <c r="D53" i="1" s="1"/>
  <c r="D54" i="1" s="1"/>
  <c r="D55" i="1" s="1"/>
  <c r="D56" i="1" s="1"/>
  <c r="D57" i="1" s="1"/>
  <c r="D58" i="1" s="1"/>
  <c r="D59" i="1" s="1"/>
  <c r="D428" i="3"/>
</calcChain>
</file>

<file path=xl/sharedStrings.xml><?xml version="1.0" encoding="utf-8"?>
<sst xmlns="http://schemas.openxmlformats.org/spreadsheetml/2006/main" count="673" uniqueCount="114">
  <si>
    <t>P.O. Box 6</t>
  </si>
  <si>
    <t>Remittance Advice</t>
  </si>
  <si>
    <t>BALANCE</t>
  </si>
  <si>
    <t>DATE</t>
  </si>
  <si>
    <t>DETAILS</t>
  </si>
  <si>
    <t>August Usage</t>
  </si>
  <si>
    <t>AGRIGEL Payment</t>
  </si>
  <si>
    <t>September Usage</t>
  </si>
  <si>
    <t>October Usage</t>
  </si>
  <si>
    <t>November Usage</t>
  </si>
  <si>
    <t>PREMAC Payment</t>
  </si>
  <si>
    <t>December Usage</t>
  </si>
  <si>
    <t>January Usage</t>
  </si>
  <si>
    <t>February Usage</t>
  </si>
  <si>
    <t>March Usage</t>
  </si>
  <si>
    <t>Payment</t>
  </si>
  <si>
    <t>12 Smit Street</t>
  </si>
  <si>
    <t>April Usage</t>
  </si>
  <si>
    <t>May Usage</t>
  </si>
  <si>
    <t>June Usage</t>
  </si>
  <si>
    <t>July Usage</t>
  </si>
  <si>
    <t xml:space="preserve">January Invoice </t>
  </si>
  <si>
    <t>Payment  -  PREMAC</t>
  </si>
  <si>
    <t>Payment  -  AGRIGEL</t>
  </si>
  <si>
    <t>December Invoice</t>
  </si>
  <si>
    <t>Balance Brought Down</t>
  </si>
  <si>
    <t>VICTOR KHANYE LOCAL MUNICIPALITY</t>
  </si>
  <si>
    <t>ACCOUNT NO:</t>
  </si>
  <si>
    <t>104262/6788</t>
  </si>
  <si>
    <t>2010/05/11</t>
  </si>
  <si>
    <t>Differences written back</t>
  </si>
  <si>
    <t>2011/01/17</t>
  </si>
  <si>
    <t>2010/09/10</t>
  </si>
  <si>
    <t>2010/09/01</t>
  </si>
  <si>
    <t>Combining of Account No: 104262/006787</t>
  </si>
  <si>
    <t>Payment - AGRIGEL</t>
  </si>
  <si>
    <t>Payment - PREMAC</t>
  </si>
  <si>
    <t>2010/11/02</t>
  </si>
  <si>
    <t>2011/02/01</t>
  </si>
  <si>
    <t>Difference</t>
  </si>
  <si>
    <t>Balance as per my calculations</t>
  </si>
  <si>
    <t>Other Interest accumulated</t>
  </si>
  <si>
    <t>Less:</t>
  </si>
  <si>
    <t>Opening Balances Ex Property Tax</t>
  </si>
  <si>
    <t>Basic Water Tax (Dec'06 - Feb'07)</t>
  </si>
  <si>
    <r>
      <t xml:space="preserve">Amounts marked in </t>
    </r>
    <r>
      <rPr>
        <sz val="10"/>
        <color indexed="10"/>
        <rFont val="Arial"/>
        <family val="2"/>
      </rPr>
      <t>Red</t>
    </r>
  </si>
  <si>
    <t>Duplicate on Vacuum Tank</t>
  </si>
  <si>
    <t>Balance as per Mrs Du Preeez</t>
  </si>
  <si>
    <t xml:space="preserve">FINAL RECONCILIATION </t>
  </si>
  <si>
    <t>Balance as per Mrs Du Preez</t>
  </si>
  <si>
    <t>Amounts written back</t>
  </si>
  <si>
    <t>Balance as per statement</t>
  </si>
  <si>
    <t>Water Tax Interest</t>
  </si>
  <si>
    <t>Water Basic Tax</t>
  </si>
  <si>
    <t>Electricity Tax Interest</t>
  </si>
  <si>
    <t>Electricity Basic Tax</t>
  </si>
  <si>
    <r>
      <t xml:space="preserve">All amounts in </t>
    </r>
    <r>
      <rPr>
        <sz val="10"/>
        <color indexed="57"/>
        <rFont val="Arial"/>
        <family val="2"/>
      </rPr>
      <t>Green</t>
    </r>
    <r>
      <rPr>
        <sz val="10"/>
        <color indexed="8"/>
        <rFont val="Arial"/>
        <family val="2"/>
      </rPr>
      <t xml:space="preserve"> indicate amounts taken into consideration</t>
    </r>
  </si>
  <si>
    <t>MRS DU PREEZ's CALCULATIONS</t>
  </si>
  <si>
    <t>Total Payable :</t>
  </si>
  <si>
    <t>Opening Balance on Property Tax</t>
  </si>
  <si>
    <t>Vacuum Tank Services over periods</t>
  </si>
  <si>
    <t>Effective Property Tax over periods</t>
  </si>
  <si>
    <t>Interest on due amounts</t>
  </si>
  <si>
    <t>W&amp;E Interest</t>
  </si>
  <si>
    <t>W&amp;E Tax Duplication</t>
  </si>
  <si>
    <t>Duplication / Queries</t>
  </si>
  <si>
    <t>AGRIGEL Balance as per statement</t>
  </si>
  <si>
    <t>RECONCILIATION</t>
  </si>
  <si>
    <t>Diverse (Nie BTW) Interest</t>
  </si>
  <si>
    <t>Diverse Interest</t>
  </si>
  <si>
    <t>Property Tax Interest</t>
  </si>
  <si>
    <t>Property Tax</t>
  </si>
  <si>
    <t>Electricity Tax</t>
  </si>
  <si>
    <t>Electricity Interest</t>
  </si>
  <si>
    <t>Water Tax</t>
  </si>
  <si>
    <t>Water Interest</t>
  </si>
  <si>
    <t>Vacuum Tank Services</t>
  </si>
  <si>
    <t>2008/08/13</t>
  </si>
  <si>
    <t xml:space="preserve"> </t>
  </si>
  <si>
    <t>Elek nie Gehef</t>
  </si>
  <si>
    <t>Water Nie Gehef</t>
  </si>
  <si>
    <t>Water Terug</t>
  </si>
  <si>
    <t>VAT</t>
  </si>
  <si>
    <t>Diverse (No VAT)</t>
  </si>
  <si>
    <t>Diverse</t>
  </si>
  <si>
    <t>Electricity</t>
  </si>
  <si>
    <t>Water</t>
  </si>
  <si>
    <t>Opening Balances</t>
  </si>
  <si>
    <t>AMOUNT</t>
  </si>
  <si>
    <t>DESCRIPTION</t>
  </si>
  <si>
    <t>vacuum tank services</t>
  </si>
  <si>
    <t>property tax</t>
  </si>
  <si>
    <t>OTHER INTEREST</t>
  </si>
  <si>
    <t>W &amp; E INTEREST</t>
  </si>
  <si>
    <t>W &amp; E TAX DUPLICATION</t>
  </si>
  <si>
    <t>DUPLICATION</t>
  </si>
  <si>
    <t>QUERIES</t>
  </si>
  <si>
    <t>ACCOUNT NO - 104262/006787</t>
  </si>
  <si>
    <t>ACCOUNT NO - 104262/006788</t>
  </si>
  <si>
    <t>D. GELDENHUYS</t>
  </si>
  <si>
    <t xml:space="preserve">AGRIGEL </t>
  </si>
  <si>
    <t>VICTOR KANYE MUNICIPALITY</t>
  </si>
  <si>
    <t>Invoice for January</t>
  </si>
  <si>
    <t>2017/02/22</t>
  </si>
  <si>
    <t>Invoice for February</t>
  </si>
  <si>
    <t>2017/01/01</t>
  </si>
  <si>
    <t>Balance outstanding from December</t>
  </si>
  <si>
    <t>2017/01/31</t>
  </si>
  <si>
    <t>2017/02/28</t>
  </si>
  <si>
    <t>2017/03/08</t>
  </si>
  <si>
    <t>Balance due:</t>
  </si>
  <si>
    <t>ADDRESS:</t>
  </si>
  <si>
    <t>Plot 58, Union Forest</t>
  </si>
  <si>
    <t>100487/000856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</si>
</sst>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#,##0_ ;\-#,##0\ "/>
  </numFmts>
  <fonts count="2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sz val="10"/>
      <color indexed="57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8" fillId="0" borderId="0"/>
    <xf numFmtId="43" fontId="19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4" fontId="6" fillId="0" borderId="0" xfId="1" applyFont="1" applyAlignment="1">
      <alignment vertical="center"/>
    </xf>
    <xf numFmtId="44" fontId="7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7" fontId="10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7" fontId="10" fillId="0" borderId="0" xfId="0" quotePrefix="1" applyNumberFormat="1" applyFont="1" applyAlignment="1">
      <alignment horizontal="center" vertical="center"/>
    </xf>
    <xf numFmtId="44" fontId="11" fillId="0" borderId="0" xfId="1" applyFont="1" applyAlignment="1">
      <alignment vertical="center"/>
    </xf>
    <xf numFmtId="44" fontId="10" fillId="0" borderId="0" xfId="1" applyFont="1" applyAlignment="1">
      <alignment vertical="center"/>
    </xf>
    <xf numFmtId="0" fontId="12" fillId="0" borderId="0" xfId="2" applyFont="1" applyFill="1" applyBorder="1"/>
    <xf numFmtId="0" fontId="12" fillId="0" borderId="0" xfId="2" applyFont="1" applyFill="1" applyBorder="1" applyAlignment="1">
      <alignment horizontal="left"/>
    </xf>
    <xf numFmtId="0" fontId="12" fillId="0" borderId="0" xfId="2" applyFont="1" applyFill="1" applyBorder="1" applyAlignment="1">
      <alignment horizontal="center"/>
    </xf>
    <xf numFmtId="4" fontId="12" fillId="0" borderId="0" xfId="2" applyNumberFormat="1" applyFont="1" applyFill="1" applyBorder="1" applyAlignment="1">
      <alignment horizontal="right"/>
    </xf>
    <xf numFmtId="49" fontId="12" fillId="0" borderId="0" xfId="2" applyNumberFormat="1" applyFont="1" applyFill="1" applyBorder="1" applyAlignment="1">
      <alignment horizontal="center"/>
    </xf>
    <xf numFmtId="49" fontId="12" fillId="0" borderId="0" xfId="2" applyNumberFormat="1" applyFont="1" applyFill="1" applyBorder="1" applyAlignment="1">
      <alignment horizontal="left"/>
    </xf>
    <xf numFmtId="4" fontId="12" fillId="0" borderId="8" xfId="2" applyNumberFormat="1" applyFont="1" applyFill="1" applyBorder="1" applyAlignment="1">
      <alignment horizontal="right"/>
    </xf>
    <xf numFmtId="4" fontId="12" fillId="0" borderId="9" xfId="2" applyNumberFormat="1" applyFont="1" applyFill="1" applyBorder="1" applyAlignment="1">
      <alignment horizontal="right"/>
    </xf>
    <xf numFmtId="2" fontId="12" fillId="0" borderId="0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right"/>
    </xf>
    <xf numFmtId="0" fontId="13" fillId="0" borderId="0" xfId="2" applyFont="1" applyFill="1" applyBorder="1" applyAlignment="1">
      <alignment horizontal="left"/>
    </xf>
    <xf numFmtId="4" fontId="12" fillId="0" borderId="1" xfId="2" applyNumberFormat="1" applyFont="1" applyFill="1" applyBorder="1" applyAlignment="1">
      <alignment horizontal="right"/>
    </xf>
    <xf numFmtId="4" fontId="12" fillId="0" borderId="0" xfId="2" applyNumberFormat="1" applyFont="1" applyFill="1" applyBorder="1" applyAlignment="1">
      <alignment horizontal="center"/>
    </xf>
    <xf numFmtId="49" fontId="12" fillId="0" borderId="0" xfId="2" applyNumberFormat="1" applyFont="1" applyFill="1" applyBorder="1" applyAlignment="1"/>
    <xf numFmtId="49" fontId="13" fillId="0" borderId="0" xfId="2" applyNumberFormat="1" applyFont="1" applyFill="1" applyBorder="1" applyAlignment="1">
      <alignment horizontal="left"/>
    </xf>
    <xf numFmtId="4" fontId="12" fillId="0" borderId="0" xfId="2" applyNumberFormat="1" applyFont="1" applyFill="1" applyBorder="1" applyAlignment="1"/>
    <xf numFmtId="0" fontId="15" fillId="0" borderId="0" xfId="2" applyFont="1" applyFill="1" applyBorder="1" applyAlignment="1">
      <alignment horizontal="center"/>
    </xf>
    <xf numFmtId="4" fontId="12" fillId="0" borderId="10" xfId="2" applyNumberFormat="1" applyFont="1" applyFill="1" applyBorder="1" applyAlignment="1">
      <alignment horizontal="right"/>
    </xf>
    <xf numFmtId="14" fontId="12" fillId="0" borderId="0" xfId="2" applyNumberFormat="1" applyFont="1" applyFill="1" applyBorder="1" applyAlignment="1">
      <alignment horizontal="center"/>
    </xf>
    <xf numFmtId="49" fontId="12" fillId="0" borderId="1" xfId="2" applyNumberFormat="1" applyFont="1" applyFill="1" applyBorder="1" applyAlignment="1">
      <alignment horizontal="center"/>
    </xf>
    <xf numFmtId="0" fontId="8" fillId="0" borderId="1" xfId="3" applyFont="1" applyBorder="1" applyAlignment="1">
      <alignment horizontal="left"/>
    </xf>
    <xf numFmtId="0" fontId="12" fillId="0" borderId="1" xfId="2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64" fontId="12" fillId="0" borderId="0" xfId="2" applyNumberFormat="1" applyFont="1" applyFill="1" applyBorder="1" applyAlignment="1">
      <alignment horizontal="center"/>
    </xf>
    <xf numFmtId="0" fontId="8" fillId="0" borderId="0" xfId="3" applyFont="1" applyBorder="1"/>
    <xf numFmtId="4" fontId="14" fillId="0" borderId="0" xfId="2" applyNumberFormat="1" applyFont="1" applyFill="1" applyBorder="1" applyAlignment="1">
      <alignment horizontal="right"/>
    </xf>
    <xf numFmtId="49" fontId="12" fillId="0" borderId="10" xfId="2" applyNumberFormat="1" applyFont="1" applyFill="1" applyBorder="1" applyAlignment="1">
      <alignment horizontal="left"/>
    </xf>
    <xf numFmtId="4" fontId="14" fillId="0" borderId="1" xfId="2" applyNumberFormat="1" applyFont="1" applyFill="1" applyBorder="1" applyAlignment="1">
      <alignment horizontal="right"/>
    </xf>
    <xf numFmtId="49" fontId="12" fillId="0" borderId="1" xfId="2" applyNumberFormat="1" applyFont="1" applyFill="1" applyBorder="1" applyAlignment="1">
      <alignment horizontal="left"/>
    </xf>
    <xf numFmtId="0" fontId="8" fillId="0" borderId="0" xfId="3" applyFont="1" applyBorder="1" applyAlignment="1">
      <alignment horizontal="left"/>
    </xf>
    <xf numFmtId="4" fontId="12" fillId="2" borderId="1" xfId="2" applyNumberFormat="1" applyFont="1" applyFill="1" applyBorder="1" applyAlignment="1">
      <alignment horizontal="right"/>
    </xf>
    <xf numFmtId="4" fontId="6" fillId="0" borderId="1" xfId="2" applyNumberFormat="1" applyFont="1" applyFill="1" applyBorder="1" applyAlignment="1">
      <alignment horizontal="right"/>
    </xf>
    <xf numFmtId="4" fontId="12" fillId="3" borderId="1" xfId="2" applyNumberFormat="1" applyFont="1" applyFill="1" applyBorder="1" applyAlignment="1">
      <alignment horizontal="right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164" fontId="8" fillId="0" borderId="0" xfId="2" applyNumberFormat="1" applyFont="1" applyFill="1" applyBorder="1" applyAlignment="1">
      <alignment horizontal="center"/>
    </xf>
    <xf numFmtId="4" fontId="8" fillId="0" borderId="0" xfId="2" applyNumberFormat="1" applyFont="1" applyFill="1" applyBorder="1" applyAlignment="1">
      <alignment horizontal="right"/>
    </xf>
    <xf numFmtId="0" fontId="8" fillId="0" borderId="0" xfId="2" applyFont="1" applyFill="1" applyBorder="1" applyAlignment="1"/>
    <xf numFmtId="1" fontId="12" fillId="0" borderId="0" xfId="2" applyNumberFormat="1" applyFont="1" applyFill="1" applyBorder="1" applyAlignment="1">
      <alignment horizontal="center"/>
    </xf>
    <xf numFmtId="164" fontId="12" fillId="0" borderId="1" xfId="2" applyNumberFormat="1" applyFont="1" applyFill="1" applyBorder="1" applyAlignment="1">
      <alignment horizontal="center"/>
    </xf>
    <xf numFmtId="49" fontId="12" fillId="0" borderId="1" xfId="2" applyNumberFormat="1" applyFont="1" applyFill="1" applyBorder="1" applyAlignment="1"/>
    <xf numFmtId="0" fontId="12" fillId="0" borderId="0" xfId="2" applyNumberFormat="1" applyFont="1" applyFill="1" applyBorder="1" applyAlignment="1">
      <alignment horizontal="center"/>
    </xf>
    <xf numFmtId="1" fontId="12" fillId="0" borderId="1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wrapText="1"/>
    </xf>
    <xf numFmtId="0" fontId="12" fillId="0" borderId="1" xfId="2" applyNumberFormat="1" applyFont="1" applyFill="1" applyBorder="1" applyAlignment="1">
      <alignment horizontal="center"/>
    </xf>
    <xf numFmtId="0" fontId="12" fillId="0" borderId="1" xfId="2" applyFont="1" applyFill="1" applyBorder="1"/>
    <xf numFmtId="0" fontId="12" fillId="0" borderId="1" xfId="2" applyFont="1" applyFill="1" applyBorder="1" applyAlignment="1">
      <alignment horizontal="left"/>
    </xf>
    <xf numFmtId="164" fontId="16" fillId="0" borderId="0" xfId="2" applyNumberFormat="1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left" wrapText="1"/>
    </xf>
    <xf numFmtId="4" fontId="8" fillId="0" borderId="0" xfId="3" applyNumberFormat="1" applyFont="1" applyBorder="1" applyAlignment="1">
      <alignment horizontal="right"/>
    </xf>
    <xf numFmtId="0" fontId="8" fillId="0" borderId="0" xfId="2" applyFont="1" applyFill="1" applyBorder="1" applyAlignment="1">
      <alignment wrapText="1"/>
    </xf>
    <xf numFmtId="4" fontId="8" fillId="0" borderId="10" xfId="3" applyNumberFormat="1" applyFont="1" applyBorder="1" applyAlignment="1">
      <alignment horizontal="right"/>
    </xf>
    <xf numFmtId="0" fontId="8" fillId="0" borderId="10" xfId="3" applyFont="1" applyBorder="1"/>
    <xf numFmtId="14" fontId="12" fillId="0" borderId="1" xfId="2" applyNumberFormat="1" applyFont="1" applyFill="1" applyBorder="1" applyAlignment="1">
      <alignment horizontal="center"/>
    </xf>
    <xf numFmtId="4" fontId="14" fillId="0" borderId="10" xfId="2" applyNumberFormat="1" applyFont="1" applyFill="1" applyBorder="1" applyAlignment="1">
      <alignment horizontal="right"/>
    </xf>
    <xf numFmtId="14" fontId="12" fillId="0" borderId="10" xfId="2" applyNumberFormat="1" applyFont="1" applyFill="1" applyBorder="1" applyAlignment="1">
      <alignment horizontal="center"/>
    </xf>
    <xf numFmtId="0" fontId="12" fillId="0" borderId="10" xfId="2" applyFont="1" applyFill="1" applyBorder="1"/>
    <xf numFmtId="0" fontId="8" fillId="0" borderId="10" xfId="3" applyFont="1" applyFill="1" applyBorder="1" applyAlignment="1">
      <alignment horizontal="left"/>
    </xf>
    <xf numFmtId="4" fontId="16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8" fillId="0" borderId="0" xfId="3" applyNumberFormat="1" applyFont="1" applyAlignment="1">
      <alignment horizontal="right"/>
    </xf>
    <xf numFmtId="0" fontId="8" fillId="0" borderId="0" xfId="3" applyFont="1"/>
    <xf numFmtId="4" fontId="8" fillId="0" borderId="1" xfId="3" applyNumberFormat="1" applyFont="1" applyBorder="1" applyAlignment="1">
      <alignment horizontal="right"/>
    </xf>
    <xf numFmtId="0" fontId="8" fillId="0" borderId="1" xfId="3" applyFont="1" applyBorder="1"/>
    <xf numFmtId="0" fontId="8" fillId="0" borderId="1" xfId="3" applyFont="1" applyBorder="1" applyAlignment="1">
      <alignment horizontal="center"/>
    </xf>
    <xf numFmtId="4" fontId="8" fillId="2" borderId="1" xfId="3" applyNumberFormat="1" applyFont="1" applyFill="1" applyBorder="1" applyAlignment="1">
      <alignment horizontal="right"/>
    </xf>
    <xf numFmtId="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14" fontId="8" fillId="0" borderId="0" xfId="3" applyNumberFormat="1" applyFont="1" applyBorder="1" applyAlignment="1">
      <alignment horizontal="center"/>
    </xf>
    <xf numFmtId="164" fontId="12" fillId="0" borderId="0" xfId="2" applyNumberFormat="1" applyFont="1" applyFill="1" applyBorder="1" applyAlignment="1">
      <alignment horizontal="left"/>
    </xf>
    <xf numFmtId="4" fontId="14" fillId="2" borderId="0" xfId="3" applyNumberFormat="1" applyFont="1" applyFill="1" applyBorder="1" applyAlignment="1">
      <alignment horizontal="right"/>
    </xf>
    <xf numFmtId="4" fontId="14" fillId="0" borderId="0" xfId="3" applyNumberFormat="1" applyFont="1" applyFill="1" applyBorder="1" applyAlignment="1">
      <alignment horizontal="right"/>
    </xf>
    <xf numFmtId="4" fontId="14" fillId="0" borderId="0" xfId="3" applyNumberFormat="1" applyFont="1" applyBorder="1" applyAlignment="1">
      <alignment horizontal="right"/>
    </xf>
    <xf numFmtId="4" fontId="6" fillId="2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" fontId="6" fillId="0" borderId="10" xfId="3" applyNumberFormat="1" applyFont="1" applyBorder="1" applyAlignment="1">
      <alignment horizontal="right"/>
    </xf>
    <xf numFmtId="14" fontId="8" fillId="0" borderId="10" xfId="3" applyNumberFormat="1" applyFont="1" applyBorder="1" applyAlignment="1">
      <alignment horizontal="center"/>
    </xf>
    <xf numFmtId="0" fontId="8" fillId="0" borderId="1" xfId="3" applyFont="1" applyFill="1" applyBorder="1" applyAlignment="1">
      <alignment horizontal="left"/>
    </xf>
    <xf numFmtId="14" fontId="8" fillId="0" borderId="1" xfId="3" applyNumberFormat="1" applyFont="1" applyBorder="1" applyAlignment="1">
      <alignment horizontal="center"/>
    </xf>
    <xf numFmtId="0" fontId="8" fillId="0" borderId="0" xfId="3" applyFont="1" applyFill="1" applyBorder="1"/>
    <xf numFmtId="14" fontId="8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 applyFill="1" applyBorder="1" applyAlignment="1">
      <alignment horizontal="center"/>
    </xf>
    <xf numFmtId="4" fontId="14" fillId="0" borderId="0" xfId="3" applyNumberFormat="1" applyFont="1" applyAlignment="1">
      <alignment horizontal="right"/>
    </xf>
    <xf numFmtId="4" fontId="8" fillId="0" borderId="1" xfId="3" applyNumberFormat="1" applyFont="1" applyBorder="1" applyAlignment="1">
      <alignment horizontal="center"/>
    </xf>
    <xf numFmtId="4" fontId="8" fillId="0" borderId="1" xfId="3" applyNumberFormat="1" applyFont="1" applyFill="1" applyBorder="1" applyAlignment="1">
      <alignment horizontal="right"/>
    </xf>
    <xf numFmtId="49" fontId="16" fillId="0" borderId="0" xfId="2" applyNumberFormat="1" applyFont="1" applyFill="1" applyBorder="1" applyAlignment="1"/>
    <xf numFmtId="4" fontId="8" fillId="2" borderId="0" xfId="3" applyNumberFormat="1" applyFont="1" applyFill="1" applyBorder="1" applyAlignment="1">
      <alignment horizontal="right"/>
    </xf>
    <xf numFmtId="4" fontId="8" fillId="0" borderId="10" xfId="3" applyNumberFormat="1" applyFont="1" applyFill="1" applyBorder="1" applyAlignment="1">
      <alignment horizontal="right"/>
    </xf>
    <xf numFmtId="0" fontId="8" fillId="0" borderId="10" xfId="3" applyFont="1" applyBorder="1" applyAlignment="1">
      <alignment horizontal="left"/>
    </xf>
    <xf numFmtId="14" fontId="8" fillId="0" borderId="10" xfId="3" applyNumberFormat="1" applyFont="1" applyBorder="1" applyAlignment="1">
      <alignment horizontal="left"/>
    </xf>
    <xf numFmtId="0" fontId="17" fillId="0" borderId="0" xfId="3" applyFont="1" applyAlignment="1">
      <alignment horizontal="center" vertical="center"/>
    </xf>
    <xf numFmtId="0" fontId="4" fillId="0" borderId="0" xfId="3" applyFont="1" applyBorder="1" applyAlignment="1">
      <alignment horizontal="center"/>
    </xf>
    <xf numFmtId="4" fontId="4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4" fontId="4" fillId="0" borderId="1" xfId="3" applyNumberFormat="1" applyFont="1" applyBorder="1" applyAlignment="1">
      <alignment horizontal="center"/>
    </xf>
    <xf numFmtId="0" fontId="4" fillId="0" borderId="0" xfId="3" applyFont="1" applyBorder="1"/>
    <xf numFmtId="4" fontId="4" fillId="0" borderId="0" xfId="3" applyNumberFormat="1" applyFont="1" applyAlignment="1">
      <alignment horizontal="right"/>
    </xf>
    <xf numFmtId="0" fontId="4" fillId="0" borderId="0" xfId="3" applyFont="1"/>
    <xf numFmtId="0" fontId="4" fillId="0" borderId="0" xfId="3" applyFont="1" applyAlignment="1">
      <alignment horizontal="left"/>
    </xf>
    <xf numFmtId="0" fontId="18" fillId="0" borderId="0" xfId="3" applyFont="1" applyAlignment="1">
      <alignment horizontal="left"/>
    </xf>
    <xf numFmtId="0" fontId="8" fillId="0" borderId="0" xfId="3" applyFont="1" applyAlignment="1">
      <alignment horizontal="left"/>
    </xf>
    <xf numFmtId="0" fontId="1" fillId="0" borderId="0" xfId="0" applyFont="1" applyAlignment="1">
      <alignment vertical="center"/>
    </xf>
    <xf numFmtId="17" fontId="1" fillId="0" borderId="0" xfId="0" quotePrefix="1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17" fillId="3" borderId="0" xfId="3" applyNumberFormat="1" applyFont="1" applyFill="1" applyBorder="1" applyAlignment="1">
      <alignment horizontal="center" vertical="center" wrapText="1"/>
    </xf>
    <xf numFmtId="4" fontId="17" fillId="3" borderId="1" xfId="3" applyNumberFormat="1" applyFont="1" applyFill="1" applyBorder="1" applyAlignment="1">
      <alignment horizontal="center" vertical="center" wrapText="1"/>
    </xf>
    <xf numFmtId="4" fontId="17" fillId="5" borderId="0" xfId="3" applyNumberFormat="1" applyFont="1" applyFill="1" applyBorder="1" applyAlignment="1">
      <alignment horizontal="center" vertical="center" wrapText="1"/>
    </xf>
    <xf numFmtId="4" fontId="17" fillId="5" borderId="1" xfId="3" applyNumberFormat="1" applyFont="1" applyFill="1" applyBorder="1" applyAlignment="1">
      <alignment horizontal="center" vertical="center" wrapText="1"/>
    </xf>
    <xf numFmtId="4" fontId="17" fillId="4" borderId="0" xfId="3" applyNumberFormat="1" applyFont="1" applyFill="1" applyBorder="1" applyAlignment="1">
      <alignment horizontal="center" vertical="center" wrapText="1"/>
    </xf>
    <xf numFmtId="4" fontId="17" fillId="4" borderId="1" xfId="3" applyNumberFormat="1" applyFont="1" applyFill="1" applyBorder="1" applyAlignment="1">
      <alignment horizontal="center" vertical="center" wrapText="1"/>
    </xf>
    <xf numFmtId="4" fontId="17" fillId="7" borderId="0" xfId="3" applyNumberFormat="1" applyFont="1" applyFill="1" applyBorder="1" applyAlignment="1">
      <alignment horizontal="center" vertical="center" wrapText="1"/>
    </xf>
    <xf numFmtId="4" fontId="17" fillId="7" borderId="1" xfId="3" applyNumberFormat="1" applyFont="1" applyFill="1" applyBorder="1" applyAlignment="1">
      <alignment horizontal="center" vertical="center" wrapText="1"/>
    </xf>
    <xf numFmtId="4" fontId="17" fillId="7" borderId="0" xfId="3" applyNumberFormat="1" applyFont="1" applyFill="1" applyAlignment="1">
      <alignment horizontal="center" vertical="center" wrapText="1"/>
    </xf>
    <xf numFmtId="4" fontId="17" fillId="6" borderId="0" xfId="3" applyNumberFormat="1" applyFont="1" applyFill="1" applyAlignment="1">
      <alignment horizontal="center" vertical="center" wrapText="1"/>
    </xf>
    <xf numFmtId="43" fontId="10" fillId="0" borderId="0" xfId="4" applyFont="1" applyAlignment="1">
      <alignment vertical="center"/>
    </xf>
    <xf numFmtId="43" fontId="0" fillId="0" borderId="0" xfId="4" applyFont="1" applyAlignment="1">
      <alignment vertical="center"/>
    </xf>
    <xf numFmtId="0" fontId="20" fillId="0" borderId="5" xfId="0" applyFont="1" applyBorder="1" applyAlignment="1">
      <alignment horizontal="right" vertical="center" indent="1"/>
    </xf>
    <xf numFmtId="44" fontId="20" fillId="0" borderId="2" xfId="1" applyFont="1" applyBorder="1" applyAlignment="1">
      <alignment horizontal="center" vertical="center"/>
    </xf>
    <xf numFmtId="44" fontId="20" fillId="0" borderId="3" xfId="1" applyFont="1" applyBorder="1" applyAlignment="1">
      <alignment horizontal="center" vertical="center"/>
    </xf>
    <xf numFmtId="44" fontId="20" fillId="0" borderId="4" xfId="1" applyFont="1" applyBorder="1" applyAlignment="1">
      <alignment horizontal="center" vertical="center"/>
    </xf>
    <xf numFmtId="44" fontId="20" fillId="0" borderId="5" xfId="1" applyFont="1" applyBorder="1" applyAlignment="1">
      <alignment horizontal="center" vertical="center"/>
    </xf>
    <xf numFmtId="44" fontId="20" fillId="0" borderId="6" xfId="1" applyFont="1" applyBorder="1" applyAlignment="1">
      <alignment horizontal="center" vertical="center"/>
    </xf>
    <xf numFmtId="44" fontId="20" fillId="0" borderId="7" xfId="1" applyFont="1" applyBorder="1" applyAlignment="1">
      <alignment horizontal="center" vertical="center"/>
    </xf>
  </cellXfs>
  <cellStyles count="5">
    <cellStyle name="Comma" xfId="4" builtinId="3"/>
    <cellStyle name="Currency" xfId="1" builtinId="4"/>
    <cellStyle name="Normal" xfId="0" builtinId="0"/>
    <cellStyle name="Normal 2" xfId="3"/>
    <cellStyle name="Normal_client stats mast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1"/>
  <sheetViews>
    <sheetView workbookViewId="0">
      <selection activeCell="D75" sqref="D75"/>
    </sheetView>
  </sheetViews>
  <sheetFormatPr defaultRowHeight="12.75" x14ac:dyDescent="0.2"/>
  <cols>
    <col min="1" max="1" width="12.140625" style="6" customWidth="1"/>
    <col min="2" max="2" width="33" style="1" customWidth="1"/>
    <col min="3" max="4" width="16.85546875" style="1" customWidth="1"/>
    <col min="5" max="5" width="12.140625" style="1" bestFit="1" customWidth="1"/>
    <col min="6" max="16384" width="9.140625" style="1"/>
  </cols>
  <sheetData>
    <row r="2" spans="1:5" x14ac:dyDescent="0.2">
      <c r="A2" s="5" t="s">
        <v>26</v>
      </c>
    </row>
    <row r="3" spans="1:5" x14ac:dyDescent="0.2">
      <c r="A3" s="5" t="s">
        <v>0</v>
      </c>
    </row>
    <row r="4" spans="1:5" x14ac:dyDescent="0.2">
      <c r="A4" s="5">
        <v>2210</v>
      </c>
    </row>
    <row r="5" spans="1:5" x14ac:dyDescent="0.2">
      <c r="A5" s="9"/>
    </row>
    <row r="6" spans="1:5" x14ac:dyDescent="0.2">
      <c r="A6" s="9"/>
      <c r="C6" s="7" t="s">
        <v>27</v>
      </c>
      <c r="D6" s="10" t="s">
        <v>28</v>
      </c>
    </row>
    <row r="7" spans="1:5" x14ac:dyDescent="0.2">
      <c r="A7" s="12" t="s">
        <v>1</v>
      </c>
      <c r="C7" s="7" t="s">
        <v>111</v>
      </c>
      <c r="D7" s="121" t="s">
        <v>112</v>
      </c>
    </row>
    <row r="9" spans="1:5" x14ac:dyDescent="0.2">
      <c r="A9" s="8" t="s">
        <v>3</v>
      </c>
      <c r="B9" s="8" t="s">
        <v>4</v>
      </c>
      <c r="C9" s="8" t="s">
        <v>88</v>
      </c>
      <c r="D9" s="8" t="s">
        <v>2</v>
      </c>
    </row>
    <row r="10" spans="1:5" hidden="1" x14ac:dyDescent="0.2">
      <c r="A10" s="11">
        <v>38987</v>
      </c>
      <c r="B10" s="1" t="s">
        <v>5</v>
      </c>
      <c r="C10" s="2"/>
      <c r="D10" s="2" t="e">
        <f>#REF!</f>
        <v>#REF!</v>
      </c>
    </row>
    <row r="11" spans="1:5" hidden="1" x14ac:dyDescent="0.2">
      <c r="A11" s="11">
        <v>39008</v>
      </c>
      <c r="B11" s="1" t="s">
        <v>6</v>
      </c>
      <c r="C11" s="3">
        <v>2707.5</v>
      </c>
      <c r="D11" s="2" t="e">
        <f>D10+#REF!-C11</f>
        <v>#REF!</v>
      </c>
      <c r="E11" s="125"/>
    </row>
    <row r="12" spans="1:5" hidden="1" x14ac:dyDescent="0.2">
      <c r="A12" s="11">
        <v>39017</v>
      </c>
      <c r="B12" s="1" t="s">
        <v>7</v>
      </c>
      <c r="C12" s="2"/>
      <c r="D12" s="2" t="e">
        <f>D11+#REF!-C12</f>
        <v>#REF!</v>
      </c>
      <c r="E12" s="126"/>
    </row>
    <row r="13" spans="1:5" hidden="1" x14ac:dyDescent="0.2">
      <c r="A13" s="11">
        <v>39049</v>
      </c>
      <c r="B13" s="1" t="s">
        <v>6</v>
      </c>
      <c r="C13" s="4">
        <v>2778.11</v>
      </c>
      <c r="D13" s="2" t="e">
        <f>D12+#REF!-C13</f>
        <v>#REF!</v>
      </c>
      <c r="E13" s="126"/>
    </row>
    <row r="14" spans="1:5" hidden="1" x14ac:dyDescent="0.2">
      <c r="A14" s="11">
        <v>39043</v>
      </c>
      <c r="B14" s="1" t="s">
        <v>8</v>
      </c>
      <c r="C14" s="4"/>
      <c r="D14" s="2" t="e">
        <f>D13+#REF!-C14</f>
        <v>#REF!</v>
      </c>
      <c r="E14" s="126"/>
    </row>
    <row r="15" spans="1:5" hidden="1" x14ac:dyDescent="0.2">
      <c r="A15" s="11">
        <v>39066</v>
      </c>
      <c r="B15" s="1" t="s">
        <v>6</v>
      </c>
      <c r="C15" s="4">
        <v>2802.11</v>
      </c>
      <c r="D15" s="2" t="e">
        <f>D14+#REF!-C15</f>
        <v>#REF!</v>
      </c>
      <c r="E15" s="126"/>
    </row>
    <row r="16" spans="1:5" hidden="1" x14ac:dyDescent="0.2">
      <c r="A16" s="11">
        <v>39073</v>
      </c>
      <c r="B16" s="1" t="s">
        <v>9</v>
      </c>
      <c r="C16" s="4"/>
      <c r="D16" s="2" t="e">
        <f>D15+#REF!-C16</f>
        <v>#REF!</v>
      </c>
      <c r="E16" s="126"/>
    </row>
    <row r="17" spans="1:5" hidden="1" x14ac:dyDescent="0.2">
      <c r="A17" s="11">
        <v>39098</v>
      </c>
      <c r="B17" s="1" t="s">
        <v>10</v>
      </c>
      <c r="C17" s="4">
        <v>1674.85</v>
      </c>
      <c r="D17" s="2" t="e">
        <f>D16+#REF!-C17</f>
        <v>#REF!</v>
      </c>
      <c r="E17" s="126"/>
    </row>
    <row r="18" spans="1:5" hidden="1" x14ac:dyDescent="0.2">
      <c r="A18" s="11">
        <v>39104</v>
      </c>
      <c r="B18" s="1" t="s">
        <v>11</v>
      </c>
      <c r="C18" s="2"/>
      <c r="D18" s="2" t="e">
        <f>D17+#REF!-C18</f>
        <v>#REF!</v>
      </c>
      <c r="E18" s="126"/>
    </row>
    <row r="19" spans="1:5" hidden="1" x14ac:dyDescent="0.2">
      <c r="A19" s="11">
        <v>39133</v>
      </c>
      <c r="B19" s="1" t="s">
        <v>10</v>
      </c>
      <c r="C19" s="3">
        <v>1535.47</v>
      </c>
      <c r="D19" s="2" t="e">
        <f>D18+#REF!-C19</f>
        <v>#REF!</v>
      </c>
      <c r="E19" s="126"/>
    </row>
    <row r="20" spans="1:5" hidden="1" x14ac:dyDescent="0.2">
      <c r="A20" s="11">
        <v>39135</v>
      </c>
      <c r="B20" s="1" t="s">
        <v>12</v>
      </c>
      <c r="C20" s="2"/>
      <c r="D20" s="2" t="e">
        <f>D19+#REF!-C20</f>
        <v>#REF!</v>
      </c>
    </row>
    <row r="21" spans="1:5" hidden="1" x14ac:dyDescent="0.2">
      <c r="A21" s="11"/>
      <c r="C21" s="4">
        <v>1505.13</v>
      </c>
      <c r="D21" s="2" t="e">
        <f>D20+#REF!-C21</f>
        <v>#REF!</v>
      </c>
    </row>
    <row r="22" spans="1:5" hidden="1" x14ac:dyDescent="0.2">
      <c r="A22" s="11">
        <v>39163</v>
      </c>
      <c r="B22" s="1" t="s">
        <v>13</v>
      </c>
      <c r="C22" s="2"/>
      <c r="D22" s="2" t="e">
        <f>D21+#REF!-C22</f>
        <v>#REF!</v>
      </c>
    </row>
    <row r="23" spans="1:5" hidden="1" x14ac:dyDescent="0.2">
      <c r="A23" s="11">
        <v>39196</v>
      </c>
      <c r="B23" s="1" t="s">
        <v>14</v>
      </c>
      <c r="C23" s="2"/>
      <c r="D23" s="2" t="e">
        <f>D22+#REF!-C23</f>
        <v>#REF!</v>
      </c>
    </row>
    <row r="24" spans="1:5" hidden="1" x14ac:dyDescent="0.2">
      <c r="A24" s="11">
        <v>39212</v>
      </c>
      <c r="B24" s="1" t="s">
        <v>15</v>
      </c>
      <c r="C24" s="2">
        <v>1598.07</v>
      </c>
      <c r="D24" s="2" t="e">
        <f>D23+#REF!-C24</f>
        <v>#REF!</v>
      </c>
    </row>
    <row r="25" spans="1:5" hidden="1" x14ac:dyDescent="0.2">
      <c r="A25" s="11">
        <v>39212</v>
      </c>
      <c r="B25" s="1" t="s">
        <v>15</v>
      </c>
      <c r="C25" s="2">
        <v>1679.67</v>
      </c>
      <c r="D25" s="2" t="e">
        <f>D24+#REF!-C25</f>
        <v>#REF!</v>
      </c>
    </row>
    <row r="26" spans="1:5" hidden="1" x14ac:dyDescent="0.2">
      <c r="A26" s="11">
        <v>39224</v>
      </c>
      <c r="B26" s="1" t="s">
        <v>17</v>
      </c>
      <c r="C26" s="2"/>
      <c r="D26" s="2" t="e">
        <f>D25+#REF!-C26</f>
        <v>#REF!</v>
      </c>
    </row>
    <row r="27" spans="1:5" hidden="1" x14ac:dyDescent="0.2">
      <c r="A27" s="11">
        <v>39255</v>
      </c>
      <c r="B27" s="1" t="s">
        <v>18</v>
      </c>
      <c r="C27" s="2"/>
      <c r="D27" s="2" t="e">
        <f>D26+#REF!-C27</f>
        <v>#REF!</v>
      </c>
    </row>
    <row r="28" spans="1:5" hidden="1" x14ac:dyDescent="0.2">
      <c r="A28" s="11">
        <v>39273</v>
      </c>
      <c r="B28" s="1" t="s">
        <v>15</v>
      </c>
      <c r="C28" s="2">
        <v>645.03</v>
      </c>
      <c r="D28" s="2" t="e">
        <f>D27+#REF!-C28</f>
        <v>#REF!</v>
      </c>
    </row>
    <row r="29" spans="1:5" hidden="1" x14ac:dyDescent="0.2">
      <c r="A29" s="11"/>
      <c r="C29" s="2">
        <f>5150.51-3660.71</f>
        <v>1489.8000000000002</v>
      </c>
      <c r="D29" s="2" t="e">
        <f>D28+#REF!-C29</f>
        <v>#REF!</v>
      </c>
    </row>
    <row r="30" spans="1:5" hidden="1" x14ac:dyDescent="0.2">
      <c r="A30" s="11">
        <v>39285</v>
      </c>
      <c r="B30" s="1" t="s">
        <v>19</v>
      </c>
      <c r="C30" s="2"/>
      <c r="D30" s="2" t="e">
        <f>D29+#REF!-C30</f>
        <v>#REF!</v>
      </c>
    </row>
    <row r="31" spans="1:5" hidden="1" x14ac:dyDescent="0.2">
      <c r="A31" s="11">
        <v>39308</v>
      </c>
      <c r="B31" s="1" t="s">
        <v>15</v>
      </c>
      <c r="C31" s="2">
        <v>2300.4</v>
      </c>
      <c r="D31" s="2" t="e">
        <f>D30+#REF!-C31</f>
        <v>#REF!</v>
      </c>
    </row>
    <row r="32" spans="1:5" hidden="1" x14ac:dyDescent="0.2">
      <c r="A32" s="11">
        <v>39316</v>
      </c>
      <c r="B32" s="1" t="s">
        <v>20</v>
      </c>
      <c r="C32" s="2"/>
      <c r="D32" s="2" t="e">
        <f>D31+#REF!-C32</f>
        <v>#REF!</v>
      </c>
    </row>
    <row r="33" spans="1:4" hidden="1" x14ac:dyDescent="0.2">
      <c r="A33" s="11"/>
      <c r="C33" s="2"/>
      <c r="D33" s="2">
        <v>0</v>
      </c>
    </row>
    <row r="34" spans="1:4" hidden="1" x14ac:dyDescent="0.2">
      <c r="A34" s="11">
        <v>40087</v>
      </c>
      <c r="B34" s="1" t="s">
        <v>25</v>
      </c>
      <c r="C34" s="2"/>
      <c r="D34" s="2" t="e">
        <f>D33+#REF!-C34</f>
        <v>#REF!</v>
      </c>
    </row>
    <row r="35" spans="1:4" hidden="1" x14ac:dyDescent="0.2">
      <c r="A35" s="11">
        <v>40101</v>
      </c>
      <c r="B35" s="1" t="s">
        <v>8</v>
      </c>
      <c r="C35" s="2"/>
      <c r="D35" s="2" t="e">
        <f>D34+#REF!-C35</f>
        <v>#REF!</v>
      </c>
    </row>
    <row r="36" spans="1:4" hidden="1" x14ac:dyDescent="0.2">
      <c r="A36" s="11">
        <v>40130</v>
      </c>
      <c r="B36" s="1" t="s">
        <v>23</v>
      </c>
      <c r="C36" s="2">
        <v>3297.01</v>
      </c>
      <c r="D36" s="2" t="e">
        <f>D35+#REF!-C36</f>
        <v>#REF!</v>
      </c>
    </row>
    <row r="37" spans="1:4" hidden="1" x14ac:dyDescent="0.2">
      <c r="A37" s="11">
        <v>40132</v>
      </c>
      <c r="B37" s="1" t="s">
        <v>9</v>
      </c>
      <c r="C37" s="2"/>
      <c r="D37" s="2" t="e">
        <f>D36+#REF!-C37</f>
        <v>#REF!</v>
      </c>
    </row>
    <row r="38" spans="1:4" hidden="1" x14ac:dyDescent="0.2">
      <c r="A38" s="11">
        <v>40162</v>
      </c>
      <c r="B38" s="1" t="s">
        <v>24</v>
      </c>
      <c r="C38" s="2"/>
      <c r="D38" s="2" t="e">
        <f>D37+#REF!-C38</f>
        <v>#REF!</v>
      </c>
    </row>
    <row r="39" spans="1:4" hidden="1" x14ac:dyDescent="0.2">
      <c r="A39" s="11">
        <v>40182</v>
      </c>
      <c r="B39" s="1" t="s">
        <v>22</v>
      </c>
      <c r="C39" s="2">
        <v>3256.69</v>
      </c>
      <c r="D39" s="2" t="e">
        <f>D38+#REF!-C39</f>
        <v>#REF!</v>
      </c>
    </row>
    <row r="40" spans="1:4" hidden="1" x14ac:dyDescent="0.2">
      <c r="A40" s="11">
        <v>40193</v>
      </c>
      <c r="B40" s="1" t="s">
        <v>21</v>
      </c>
      <c r="C40" s="2"/>
      <c r="D40" s="2" t="e">
        <f>D39+#REF!-C40</f>
        <v>#REF!</v>
      </c>
    </row>
    <row r="41" spans="1:4" hidden="1" x14ac:dyDescent="0.2">
      <c r="A41" s="11">
        <v>40217</v>
      </c>
      <c r="B41" s="1" t="s">
        <v>23</v>
      </c>
      <c r="C41" s="2">
        <v>4247.7700000000004</v>
      </c>
      <c r="D41" s="2" t="e">
        <f>D40+#REF!-C41</f>
        <v>#REF!</v>
      </c>
    </row>
    <row r="42" spans="1:4" hidden="1" x14ac:dyDescent="0.2">
      <c r="A42" s="11">
        <v>40239</v>
      </c>
      <c r="B42" s="1" t="s">
        <v>22</v>
      </c>
      <c r="C42" s="2">
        <v>3398.58</v>
      </c>
      <c r="D42" s="2" t="e">
        <f>D41+#REF!-C42</f>
        <v>#REF!</v>
      </c>
    </row>
    <row r="43" spans="1:4" hidden="1" x14ac:dyDescent="0.2">
      <c r="A43" s="13">
        <v>40278</v>
      </c>
      <c r="B43" s="1" t="s">
        <v>25</v>
      </c>
      <c r="C43" s="17"/>
      <c r="D43" s="17">
        <v>33986.75</v>
      </c>
    </row>
    <row r="44" spans="1:4" hidden="1" x14ac:dyDescent="0.2">
      <c r="A44" s="15" t="s">
        <v>29</v>
      </c>
      <c r="B44" s="10" t="s">
        <v>30</v>
      </c>
      <c r="C44" s="17">
        <f>2421.36+641.2+1557.24+750.18</f>
        <v>5369.9800000000005</v>
      </c>
      <c r="D44" s="17" t="e">
        <f>D43+#REF!-C44</f>
        <v>#REF!</v>
      </c>
    </row>
    <row r="45" spans="1:4" hidden="1" x14ac:dyDescent="0.2">
      <c r="A45" s="14">
        <v>40299</v>
      </c>
      <c r="B45" s="10" t="s">
        <v>18</v>
      </c>
      <c r="C45" s="17"/>
      <c r="D45" s="17" t="e">
        <f>D44+#REF!-C45</f>
        <v>#REF!</v>
      </c>
    </row>
    <row r="46" spans="1:4" hidden="1" x14ac:dyDescent="0.2">
      <c r="A46" s="14">
        <v>40330</v>
      </c>
      <c r="B46" s="10" t="s">
        <v>19</v>
      </c>
      <c r="C46" s="17"/>
      <c r="D46" s="17" t="e">
        <f>D45+#REF!-C46</f>
        <v>#REF!</v>
      </c>
    </row>
    <row r="47" spans="1:4" hidden="1" x14ac:dyDescent="0.2">
      <c r="A47" s="14">
        <v>40360</v>
      </c>
      <c r="B47" s="10" t="s">
        <v>20</v>
      </c>
      <c r="C47" s="17"/>
      <c r="D47" s="17" t="e">
        <f>D46+#REF!-C47</f>
        <v>#REF!</v>
      </c>
    </row>
    <row r="48" spans="1:4" hidden="1" x14ac:dyDescent="0.2">
      <c r="A48" s="14">
        <v>40391</v>
      </c>
      <c r="B48" s="10" t="s">
        <v>5</v>
      </c>
      <c r="C48" s="17"/>
      <c r="D48" s="17" t="e">
        <f>D47+#REF!-C48</f>
        <v>#REF!</v>
      </c>
    </row>
    <row r="49" spans="1:4" hidden="1" x14ac:dyDescent="0.2">
      <c r="A49" s="15" t="s">
        <v>33</v>
      </c>
      <c r="B49" s="10" t="s">
        <v>15</v>
      </c>
      <c r="C49" s="17">
        <v>190.83</v>
      </c>
      <c r="D49" s="17" t="e">
        <f>D48+#REF!-C49</f>
        <v>#REF!</v>
      </c>
    </row>
    <row r="50" spans="1:4" hidden="1" x14ac:dyDescent="0.2">
      <c r="A50" s="15" t="s">
        <v>32</v>
      </c>
      <c r="B50" s="10" t="s">
        <v>34</v>
      </c>
      <c r="C50" s="17"/>
      <c r="D50" s="17" t="e">
        <f>D49+#REF!-C50</f>
        <v>#REF!</v>
      </c>
    </row>
    <row r="51" spans="1:4" hidden="1" x14ac:dyDescent="0.2">
      <c r="A51" s="14">
        <v>40422</v>
      </c>
      <c r="B51" s="10" t="s">
        <v>7</v>
      </c>
      <c r="C51" s="17"/>
      <c r="D51" s="17" t="e">
        <f>D50+#REF!-C51</f>
        <v>#REF!</v>
      </c>
    </row>
    <row r="52" spans="1:4" hidden="1" x14ac:dyDescent="0.2">
      <c r="A52" s="14">
        <v>40452</v>
      </c>
      <c r="B52" s="10" t="s">
        <v>8</v>
      </c>
      <c r="C52" s="17"/>
      <c r="D52" s="17" t="e">
        <f>D51+#REF!-C52</f>
        <v>#REF!</v>
      </c>
    </row>
    <row r="53" spans="1:4" hidden="1" x14ac:dyDescent="0.2">
      <c r="A53" s="14">
        <v>40483</v>
      </c>
      <c r="B53" s="10" t="s">
        <v>9</v>
      </c>
      <c r="C53" s="17"/>
      <c r="D53" s="17" t="e">
        <f>D52+#REF!-C53</f>
        <v>#REF!</v>
      </c>
    </row>
    <row r="54" spans="1:4" hidden="1" x14ac:dyDescent="0.2">
      <c r="A54" s="15" t="s">
        <v>37</v>
      </c>
      <c r="B54" s="10" t="s">
        <v>36</v>
      </c>
      <c r="C54" s="17">
        <v>6806.37</v>
      </c>
      <c r="D54" s="17" t="e">
        <f>D53+#REF!-C54</f>
        <v>#REF!</v>
      </c>
    </row>
    <row r="55" spans="1:4" ht="12.75" hidden="1" customHeight="1" x14ac:dyDescent="0.2">
      <c r="A55" s="14">
        <v>40513</v>
      </c>
      <c r="B55" s="10" t="s">
        <v>11</v>
      </c>
      <c r="C55" s="17"/>
      <c r="D55" s="17" t="e">
        <f>D54+#REF!-C55</f>
        <v>#REF!</v>
      </c>
    </row>
    <row r="56" spans="1:4" ht="12.75" hidden="1" customHeight="1" x14ac:dyDescent="0.2">
      <c r="A56" s="14">
        <v>40544</v>
      </c>
      <c r="B56" s="10" t="s">
        <v>12</v>
      </c>
      <c r="C56" s="17"/>
      <c r="D56" s="17" t="e">
        <f>D55+#REF!-C56</f>
        <v>#REF!</v>
      </c>
    </row>
    <row r="57" spans="1:4" ht="12.75" hidden="1" customHeight="1" x14ac:dyDescent="0.2">
      <c r="A57" s="15" t="s">
        <v>31</v>
      </c>
      <c r="B57" s="10" t="s">
        <v>35</v>
      </c>
      <c r="C57" s="17">
        <v>5000</v>
      </c>
      <c r="D57" s="17" t="e">
        <f>D56+#REF!-C57</f>
        <v>#REF!</v>
      </c>
    </row>
    <row r="58" spans="1:4" hidden="1" x14ac:dyDescent="0.2">
      <c r="A58" s="15" t="s">
        <v>38</v>
      </c>
      <c r="B58" s="10" t="s">
        <v>36</v>
      </c>
      <c r="C58" s="17">
        <v>5000</v>
      </c>
      <c r="D58" s="17" t="e">
        <f>D57+#REF!-C58</f>
        <v>#REF!</v>
      </c>
    </row>
    <row r="59" spans="1:4" hidden="1" x14ac:dyDescent="0.2">
      <c r="A59" s="15">
        <v>40575</v>
      </c>
      <c r="B59" s="10" t="s">
        <v>13</v>
      </c>
      <c r="C59" s="17"/>
      <c r="D59" s="17" t="e">
        <f>D58+#REF!-C59</f>
        <v>#REF!</v>
      </c>
    </row>
    <row r="60" spans="1:4" x14ac:dyDescent="0.2">
      <c r="A60" s="122" t="s">
        <v>105</v>
      </c>
      <c r="B60" s="121" t="s">
        <v>106</v>
      </c>
      <c r="C60" s="137">
        <v>3255.77</v>
      </c>
      <c r="D60" s="137">
        <f>C60</f>
        <v>3255.77</v>
      </c>
    </row>
    <row r="61" spans="1:4" x14ac:dyDescent="0.2">
      <c r="A61" s="122" t="s">
        <v>107</v>
      </c>
      <c r="B61" s="121" t="s">
        <v>102</v>
      </c>
      <c r="C61" s="137">
        <v>6656.71</v>
      </c>
      <c r="D61" s="137">
        <f>D60+C61</f>
        <v>9912.48</v>
      </c>
    </row>
    <row r="62" spans="1:4" x14ac:dyDescent="0.2">
      <c r="A62" s="122" t="s">
        <v>103</v>
      </c>
      <c r="B62" s="121" t="s">
        <v>15</v>
      </c>
      <c r="C62" s="138">
        <v>-3255.77</v>
      </c>
      <c r="D62" s="137">
        <f t="shared" ref="D62:D64" si="0">D61+C62</f>
        <v>6656.7099999999991</v>
      </c>
    </row>
    <row r="63" spans="1:4" x14ac:dyDescent="0.2">
      <c r="A63" s="122" t="s">
        <v>108</v>
      </c>
      <c r="B63" s="121" t="s">
        <v>104</v>
      </c>
      <c r="C63" s="138">
        <v>5438.54</v>
      </c>
      <c r="D63" s="137">
        <f t="shared" si="0"/>
        <v>12095.25</v>
      </c>
    </row>
    <row r="64" spans="1:4" x14ac:dyDescent="0.2">
      <c r="A64" s="122" t="s">
        <v>109</v>
      </c>
      <c r="B64" s="121" t="s">
        <v>15</v>
      </c>
      <c r="C64" s="138">
        <v>-3000</v>
      </c>
      <c r="D64" s="137">
        <f t="shared" si="0"/>
        <v>9095.25</v>
      </c>
    </row>
    <row r="65" spans="1:4" x14ac:dyDescent="0.2">
      <c r="A65" s="122"/>
      <c r="B65" s="10"/>
      <c r="C65" s="138"/>
      <c r="D65" s="137"/>
    </row>
    <row r="66" spans="1:4" x14ac:dyDescent="0.2">
      <c r="A66" s="14"/>
      <c r="B66" s="121"/>
      <c r="C66" s="2"/>
      <c r="D66" s="16"/>
    </row>
    <row r="67" spans="1:4" x14ac:dyDescent="0.2">
      <c r="A67" s="14"/>
      <c r="C67" s="2"/>
      <c r="D67" s="2"/>
    </row>
    <row r="68" spans="1:4" x14ac:dyDescent="0.2">
      <c r="A68" s="14"/>
      <c r="B68" s="139" t="s">
        <v>110</v>
      </c>
      <c r="C68" s="140">
        <f>D64</f>
        <v>9095.25</v>
      </c>
      <c r="D68" s="141"/>
    </row>
    <row r="69" spans="1:4" x14ac:dyDescent="0.2">
      <c r="A69" s="14"/>
      <c r="B69" s="139"/>
      <c r="C69" s="142"/>
      <c r="D69" s="143"/>
    </row>
    <row r="70" spans="1:4" x14ac:dyDescent="0.2">
      <c r="A70" s="14"/>
      <c r="B70" s="139"/>
      <c r="C70" s="144"/>
      <c r="D70" s="145"/>
    </row>
    <row r="71" spans="1:4" x14ac:dyDescent="0.2">
      <c r="A71" s="14"/>
    </row>
    <row r="72" spans="1:4" x14ac:dyDescent="0.2">
      <c r="A72" s="14"/>
    </row>
    <row r="73" spans="1:4" x14ac:dyDescent="0.2">
      <c r="A73" s="14"/>
    </row>
    <row r="74" spans="1:4" x14ac:dyDescent="0.2">
      <c r="A74" s="14"/>
    </row>
    <row r="75" spans="1:4" x14ac:dyDescent="0.2">
      <c r="A75" s="14"/>
    </row>
    <row r="76" spans="1:4" x14ac:dyDescent="0.2">
      <c r="A76" s="14"/>
    </row>
    <row r="77" spans="1:4" x14ac:dyDescent="0.2">
      <c r="A77" s="14"/>
    </row>
    <row r="78" spans="1:4" x14ac:dyDescent="0.2">
      <c r="A78" s="14"/>
    </row>
    <row r="79" spans="1:4" x14ac:dyDescent="0.2">
      <c r="A79" s="14"/>
    </row>
    <row r="80" spans="1:4" x14ac:dyDescent="0.2">
      <c r="A80" s="14"/>
    </row>
    <row r="81" spans="1:1" x14ac:dyDescent="0.2">
      <c r="A81" s="14"/>
    </row>
    <row r="82" spans="1:1" x14ac:dyDescent="0.2">
      <c r="A82" s="14"/>
    </row>
    <row r="83" spans="1:1" x14ac:dyDescent="0.2">
      <c r="A83" s="14"/>
    </row>
    <row r="84" spans="1:1" x14ac:dyDescent="0.2">
      <c r="A84" s="14"/>
    </row>
    <row r="85" spans="1:1" x14ac:dyDescent="0.2">
      <c r="A85" s="14"/>
    </row>
    <row r="86" spans="1:1" x14ac:dyDescent="0.2">
      <c r="A86" s="14"/>
    </row>
    <row r="87" spans="1:1" x14ac:dyDescent="0.2">
      <c r="A87" s="14"/>
    </row>
    <row r="88" spans="1:1" x14ac:dyDescent="0.2">
      <c r="A88" s="14"/>
    </row>
    <row r="89" spans="1:1" x14ac:dyDescent="0.2">
      <c r="A89" s="14"/>
    </row>
    <row r="90" spans="1:1" x14ac:dyDescent="0.2">
      <c r="A90" s="14"/>
    </row>
    <row r="91" spans="1:1" x14ac:dyDescent="0.2">
      <c r="A91" s="14"/>
    </row>
  </sheetData>
  <mergeCells count="3">
    <mergeCell ref="C68:D70"/>
    <mergeCell ref="B68:B70"/>
    <mergeCell ref="E11:E19"/>
  </mergeCells>
  <phoneticPr fontId="5" type="noConversion"/>
  <printOptions horizontalCentered="1"/>
  <pageMargins left="0.74803149606299213" right="0.74803149606299213" top="0.59055118110236227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1"/>
  <sheetViews>
    <sheetView tabSelected="1" workbookViewId="0">
      <selection activeCell="C64" sqref="C64"/>
    </sheetView>
  </sheetViews>
  <sheetFormatPr defaultRowHeight="12.75" x14ac:dyDescent="0.2"/>
  <cols>
    <col min="1" max="1" width="12.140625" style="124" customWidth="1"/>
    <col min="2" max="2" width="33" style="1" customWidth="1"/>
    <col min="3" max="4" width="16.85546875" style="1" customWidth="1"/>
    <col min="5" max="5" width="12.140625" style="1" bestFit="1" customWidth="1"/>
    <col min="6" max="16384" width="9.140625" style="1"/>
  </cols>
  <sheetData>
    <row r="2" spans="1:5" x14ac:dyDescent="0.2">
      <c r="A2" s="5" t="s">
        <v>26</v>
      </c>
    </row>
    <row r="3" spans="1:5" x14ac:dyDescent="0.2">
      <c r="A3" s="5" t="s">
        <v>0</v>
      </c>
    </row>
    <row r="4" spans="1:5" x14ac:dyDescent="0.2">
      <c r="A4" s="5">
        <v>2210</v>
      </c>
    </row>
    <row r="5" spans="1:5" x14ac:dyDescent="0.2">
      <c r="A5" s="9"/>
    </row>
    <row r="6" spans="1:5" x14ac:dyDescent="0.2">
      <c r="A6" s="9"/>
      <c r="C6" s="7" t="s">
        <v>27</v>
      </c>
      <c r="D6" s="121" t="s">
        <v>113</v>
      </c>
    </row>
    <row r="7" spans="1:5" x14ac:dyDescent="0.2">
      <c r="A7" s="12" t="s">
        <v>1</v>
      </c>
      <c r="C7" s="7" t="s">
        <v>111</v>
      </c>
      <c r="D7" s="121" t="s">
        <v>16</v>
      </c>
    </row>
    <row r="9" spans="1:5" x14ac:dyDescent="0.2">
      <c r="A9" s="123" t="s">
        <v>3</v>
      </c>
      <c r="B9" s="123" t="s">
        <v>4</v>
      </c>
      <c r="C9" s="123" t="s">
        <v>88</v>
      </c>
      <c r="D9" s="123" t="s">
        <v>2</v>
      </c>
    </row>
    <row r="10" spans="1:5" hidden="1" x14ac:dyDescent="0.2">
      <c r="A10" s="11">
        <v>38987</v>
      </c>
      <c r="B10" s="1" t="s">
        <v>5</v>
      </c>
      <c r="C10" s="2"/>
      <c r="D10" s="2" t="e">
        <f>#REF!</f>
        <v>#REF!</v>
      </c>
    </row>
    <row r="11" spans="1:5" hidden="1" x14ac:dyDescent="0.2">
      <c r="A11" s="11">
        <v>39008</v>
      </c>
      <c r="B11" s="1" t="s">
        <v>6</v>
      </c>
      <c r="C11" s="3">
        <v>2707.5</v>
      </c>
      <c r="D11" s="2" t="e">
        <f>D10+#REF!-C11</f>
        <v>#REF!</v>
      </c>
      <c r="E11" s="125"/>
    </row>
    <row r="12" spans="1:5" hidden="1" x14ac:dyDescent="0.2">
      <c r="A12" s="11">
        <v>39017</v>
      </c>
      <c r="B12" s="1" t="s">
        <v>7</v>
      </c>
      <c r="C12" s="2"/>
      <c r="D12" s="2" t="e">
        <f>D11+#REF!-C12</f>
        <v>#REF!</v>
      </c>
      <c r="E12" s="126"/>
    </row>
    <row r="13" spans="1:5" hidden="1" x14ac:dyDescent="0.2">
      <c r="A13" s="11">
        <v>39049</v>
      </c>
      <c r="B13" s="1" t="s">
        <v>6</v>
      </c>
      <c r="C13" s="4">
        <v>2778.11</v>
      </c>
      <c r="D13" s="2" t="e">
        <f>D12+#REF!-C13</f>
        <v>#REF!</v>
      </c>
      <c r="E13" s="126"/>
    </row>
    <row r="14" spans="1:5" hidden="1" x14ac:dyDescent="0.2">
      <c r="A14" s="11">
        <v>39043</v>
      </c>
      <c r="B14" s="1" t="s">
        <v>8</v>
      </c>
      <c r="C14" s="4"/>
      <c r="D14" s="2" t="e">
        <f>D13+#REF!-C14</f>
        <v>#REF!</v>
      </c>
      <c r="E14" s="126"/>
    </row>
    <row r="15" spans="1:5" hidden="1" x14ac:dyDescent="0.2">
      <c r="A15" s="11">
        <v>39066</v>
      </c>
      <c r="B15" s="1" t="s">
        <v>6</v>
      </c>
      <c r="C15" s="4">
        <v>2802.11</v>
      </c>
      <c r="D15" s="2" t="e">
        <f>D14+#REF!-C15</f>
        <v>#REF!</v>
      </c>
      <c r="E15" s="126"/>
    </row>
    <row r="16" spans="1:5" hidden="1" x14ac:dyDescent="0.2">
      <c r="A16" s="11">
        <v>39073</v>
      </c>
      <c r="B16" s="1" t="s">
        <v>9</v>
      </c>
      <c r="C16" s="4"/>
      <c r="D16" s="2" t="e">
        <f>D15+#REF!-C16</f>
        <v>#REF!</v>
      </c>
      <c r="E16" s="126"/>
    </row>
    <row r="17" spans="1:5" hidden="1" x14ac:dyDescent="0.2">
      <c r="A17" s="11">
        <v>39098</v>
      </c>
      <c r="B17" s="1" t="s">
        <v>10</v>
      </c>
      <c r="C17" s="4">
        <v>1674.85</v>
      </c>
      <c r="D17" s="2" t="e">
        <f>D16+#REF!-C17</f>
        <v>#REF!</v>
      </c>
      <c r="E17" s="126"/>
    </row>
    <row r="18" spans="1:5" hidden="1" x14ac:dyDescent="0.2">
      <c r="A18" s="11">
        <v>39104</v>
      </c>
      <c r="B18" s="1" t="s">
        <v>11</v>
      </c>
      <c r="C18" s="2"/>
      <c r="D18" s="2" t="e">
        <f>D17+#REF!-C18</f>
        <v>#REF!</v>
      </c>
      <c r="E18" s="126"/>
    </row>
    <row r="19" spans="1:5" hidden="1" x14ac:dyDescent="0.2">
      <c r="A19" s="11">
        <v>39133</v>
      </c>
      <c r="B19" s="1" t="s">
        <v>10</v>
      </c>
      <c r="C19" s="3">
        <v>1535.47</v>
      </c>
      <c r="D19" s="2" t="e">
        <f>D18+#REF!-C19</f>
        <v>#REF!</v>
      </c>
      <c r="E19" s="126"/>
    </row>
    <row r="20" spans="1:5" hidden="1" x14ac:dyDescent="0.2">
      <c r="A20" s="11">
        <v>39135</v>
      </c>
      <c r="B20" s="1" t="s">
        <v>12</v>
      </c>
      <c r="C20" s="2"/>
      <c r="D20" s="2" t="e">
        <f>D19+#REF!-C20</f>
        <v>#REF!</v>
      </c>
    </row>
    <row r="21" spans="1:5" hidden="1" x14ac:dyDescent="0.2">
      <c r="A21" s="11"/>
      <c r="C21" s="4">
        <v>1505.13</v>
      </c>
      <c r="D21" s="2" t="e">
        <f>D20+#REF!-C21</f>
        <v>#REF!</v>
      </c>
    </row>
    <row r="22" spans="1:5" hidden="1" x14ac:dyDescent="0.2">
      <c r="A22" s="11">
        <v>39163</v>
      </c>
      <c r="B22" s="1" t="s">
        <v>13</v>
      </c>
      <c r="C22" s="2"/>
      <c r="D22" s="2" t="e">
        <f>D21+#REF!-C22</f>
        <v>#REF!</v>
      </c>
    </row>
    <row r="23" spans="1:5" hidden="1" x14ac:dyDescent="0.2">
      <c r="A23" s="11">
        <v>39196</v>
      </c>
      <c r="B23" s="1" t="s">
        <v>14</v>
      </c>
      <c r="C23" s="2"/>
      <c r="D23" s="2" t="e">
        <f>D22+#REF!-C23</f>
        <v>#REF!</v>
      </c>
    </row>
    <row r="24" spans="1:5" hidden="1" x14ac:dyDescent="0.2">
      <c r="A24" s="11">
        <v>39212</v>
      </c>
      <c r="B24" s="1" t="s">
        <v>15</v>
      </c>
      <c r="C24" s="2">
        <v>1598.07</v>
      </c>
      <c r="D24" s="2" t="e">
        <f>D23+#REF!-C24</f>
        <v>#REF!</v>
      </c>
    </row>
    <row r="25" spans="1:5" hidden="1" x14ac:dyDescent="0.2">
      <c r="A25" s="11">
        <v>39212</v>
      </c>
      <c r="B25" s="1" t="s">
        <v>15</v>
      </c>
      <c r="C25" s="2">
        <v>1679.67</v>
      </c>
      <c r="D25" s="2" t="e">
        <f>D24+#REF!-C25</f>
        <v>#REF!</v>
      </c>
    </row>
    <row r="26" spans="1:5" hidden="1" x14ac:dyDescent="0.2">
      <c r="A26" s="11">
        <v>39224</v>
      </c>
      <c r="B26" s="1" t="s">
        <v>17</v>
      </c>
      <c r="C26" s="2"/>
      <c r="D26" s="2" t="e">
        <f>D25+#REF!-C26</f>
        <v>#REF!</v>
      </c>
    </row>
    <row r="27" spans="1:5" hidden="1" x14ac:dyDescent="0.2">
      <c r="A27" s="11">
        <v>39255</v>
      </c>
      <c r="B27" s="1" t="s">
        <v>18</v>
      </c>
      <c r="C27" s="2"/>
      <c r="D27" s="2" t="e">
        <f>D26+#REF!-C27</f>
        <v>#REF!</v>
      </c>
    </row>
    <row r="28" spans="1:5" hidden="1" x14ac:dyDescent="0.2">
      <c r="A28" s="11">
        <v>39273</v>
      </c>
      <c r="B28" s="1" t="s">
        <v>15</v>
      </c>
      <c r="C28" s="2">
        <v>645.03</v>
      </c>
      <c r="D28" s="2" t="e">
        <f>D27+#REF!-C28</f>
        <v>#REF!</v>
      </c>
    </row>
    <row r="29" spans="1:5" hidden="1" x14ac:dyDescent="0.2">
      <c r="A29" s="11"/>
      <c r="C29" s="2">
        <f>5150.51-3660.71</f>
        <v>1489.8000000000002</v>
      </c>
      <c r="D29" s="2" t="e">
        <f>D28+#REF!-C29</f>
        <v>#REF!</v>
      </c>
    </row>
    <row r="30" spans="1:5" hidden="1" x14ac:dyDescent="0.2">
      <c r="A30" s="11">
        <v>39285</v>
      </c>
      <c r="B30" s="1" t="s">
        <v>19</v>
      </c>
      <c r="C30" s="2"/>
      <c r="D30" s="2" t="e">
        <f>D29+#REF!-C30</f>
        <v>#REF!</v>
      </c>
    </row>
    <row r="31" spans="1:5" hidden="1" x14ac:dyDescent="0.2">
      <c r="A31" s="11">
        <v>39308</v>
      </c>
      <c r="B31" s="1" t="s">
        <v>15</v>
      </c>
      <c r="C31" s="2">
        <v>2300.4</v>
      </c>
      <c r="D31" s="2" t="e">
        <f>D30+#REF!-C31</f>
        <v>#REF!</v>
      </c>
    </row>
    <row r="32" spans="1:5" hidden="1" x14ac:dyDescent="0.2">
      <c r="A32" s="11">
        <v>39316</v>
      </c>
      <c r="B32" s="1" t="s">
        <v>20</v>
      </c>
      <c r="C32" s="2"/>
      <c r="D32" s="2" t="e">
        <f>D31+#REF!-C32</f>
        <v>#REF!</v>
      </c>
    </row>
    <row r="33" spans="1:4" hidden="1" x14ac:dyDescent="0.2">
      <c r="A33" s="11"/>
      <c r="C33" s="2"/>
      <c r="D33" s="2">
        <v>0</v>
      </c>
    </row>
    <row r="34" spans="1:4" hidden="1" x14ac:dyDescent="0.2">
      <c r="A34" s="11">
        <v>40087</v>
      </c>
      <c r="B34" s="1" t="s">
        <v>25</v>
      </c>
      <c r="C34" s="2"/>
      <c r="D34" s="2" t="e">
        <f>D33+#REF!-C34</f>
        <v>#REF!</v>
      </c>
    </row>
    <row r="35" spans="1:4" hidden="1" x14ac:dyDescent="0.2">
      <c r="A35" s="11">
        <v>40101</v>
      </c>
      <c r="B35" s="1" t="s">
        <v>8</v>
      </c>
      <c r="C35" s="2"/>
      <c r="D35" s="2" t="e">
        <f>D34+#REF!-C35</f>
        <v>#REF!</v>
      </c>
    </row>
    <row r="36" spans="1:4" hidden="1" x14ac:dyDescent="0.2">
      <c r="A36" s="11">
        <v>40130</v>
      </c>
      <c r="B36" s="1" t="s">
        <v>23</v>
      </c>
      <c r="C36" s="2">
        <v>3297.01</v>
      </c>
      <c r="D36" s="2" t="e">
        <f>D35+#REF!-C36</f>
        <v>#REF!</v>
      </c>
    </row>
    <row r="37" spans="1:4" hidden="1" x14ac:dyDescent="0.2">
      <c r="A37" s="11">
        <v>40132</v>
      </c>
      <c r="B37" s="1" t="s">
        <v>9</v>
      </c>
      <c r="C37" s="2"/>
      <c r="D37" s="2" t="e">
        <f>D36+#REF!-C37</f>
        <v>#REF!</v>
      </c>
    </row>
    <row r="38" spans="1:4" hidden="1" x14ac:dyDescent="0.2">
      <c r="A38" s="11">
        <v>40162</v>
      </c>
      <c r="B38" s="1" t="s">
        <v>24</v>
      </c>
      <c r="C38" s="2"/>
      <c r="D38" s="2" t="e">
        <f>D37+#REF!-C38</f>
        <v>#REF!</v>
      </c>
    </row>
    <row r="39" spans="1:4" hidden="1" x14ac:dyDescent="0.2">
      <c r="A39" s="11">
        <v>40182</v>
      </c>
      <c r="B39" s="1" t="s">
        <v>22</v>
      </c>
      <c r="C39" s="2">
        <v>3256.69</v>
      </c>
      <c r="D39" s="2" t="e">
        <f>D38+#REF!-C39</f>
        <v>#REF!</v>
      </c>
    </row>
    <row r="40" spans="1:4" hidden="1" x14ac:dyDescent="0.2">
      <c r="A40" s="11">
        <v>40193</v>
      </c>
      <c r="B40" s="1" t="s">
        <v>21</v>
      </c>
      <c r="C40" s="2"/>
      <c r="D40" s="2" t="e">
        <f>D39+#REF!-C40</f>
        <v>#REF!</v>
      </c>
    </row>
    <row r="41" spans="1:4" hidden="1" x14ac:dyDescent="0.2">
      <c r="A41" s="11">
        <v>40217</v>
      </c>
      <c r="B41" s="1" t="s">
        <v>23</v>
      </c>
      <c r="C41" s="2">
        <v>4247.7700000000004</v>
      </c>
      <c r="D41" s="2" t="e">
        <f>D40+#REF!-C41</f>
        <v>#REF!</v>
      </c>
    </row>
    <row r="42" spans="1:4" hidden="1" x14ac:dyDescent="0.2">
      <c r="A42" s="11">
        <v>40239</v>
      </c>
      <c r="B42" s="1" t="s">
        <v>22</v>
      </c>
      <c r="C42" s="2">
        <v>3398.58</v>
      </c>
      <c r="D42" s="2" t="e">
        <f>D41+#REF!-C42</f>
        <v>#REF!</v>
      </c>
    </row>
    <row r="43" spans="1:4" hidden="1" x14ac:dyDescent="0.2">
      <c r="A43" s="13">
        <v>40278</v>
      </c>
      <c r="B43" s="1" t="s">
        <v>25</v>
      </c>
      <c r="C43" s="17"/>
      <c r="D43" s="17">
        <v>33986.75</v>
      </c>
    </row>
    <row r="44" spans="1:4" hidden="1" x14ac:dyDescent="0.2">
      <c r="A44" s="15" t="s">
        <v>29</v>
      </c>
      <c r="B44" s="10" t="s">
        <v>30</v>
      </c>
      <c r="C44" s="17">
        <f>2421.36+641.2+1557.24+750.18</f>
        <v>5369.9800000000005</v>
      </c>
      <c r="D44" s="17" t="e">
        <f>D43+#REF!-C44</f>
        <v>#REF!</v>
      </c>
    </row>
    <row r="45" spans="1:4" hidden="1" x14ac:dyDescent="0.2">
      <c r="A45" s="14">
        <v>40299</v>
      </c>
      <c r="B45" s="10" t="s">
        <v>18</v>
      </c>
      <c r="C45" s="17"/>
      <c r="D45" s="17" t="e">
        <f>D44+#REF!-C45</f>
        <v>#REF!</v>
      </c>
    </row>
    <row r="46" spans="1:4" hidden="1" x14ac:dyDescent="0.2">
      <c r="A46" s="14">
        <v>40330</v>
      </c>
      <c r="B46" s="10" t="s">
        <v>19</v>
      </c>
      <c r="C46" s="17"/>
      <c r="D46" s="17" t="e">
        <f>D45+#REF!-C46</f>
        <v>#REF!</v>
      </c>
    </row>
    <row r="47" spans="1:4" hidden="1" x14ac:dyDescent="0.2">
      <c r="A47" s="14">
        <v>40360</v>
      </c>
      <c r="B47" s="10" t="s">
        <v>20</v>
      </c>
      <c r="C47" s="17"/>
      <c r="D47" s="17" t="e">
        <f>D46+#REF!-C47</f>
        <v>#REF!</v>
      </c>
    </row>
    <row r="48" spans="1:4" hidden="1" x14ac:dyDescent="0.2">
      <c r="A48" s="14">
        <v>40391</v>
      </c>
      <c r="B48" s="10" t="s">
        <v>5</v>
      </c>
      <c r="C48" s="17"/>
      <c r="D48" s="17" t="e">
        <f>D47+#REF!-C48</f>
        <v>#REF!</v>
      </c>
    </row>
    <row r="49" spans="1:4" hidden="1" x14ac:dyDescent="0.2">
      <c r="A49" s="15" t="s">
        <v>33</v>
      </c>
      <c r="B49" s="10" t="s">
        <v>15</v>
      </c>
      <c r="C49" s="17">
        <v>190.83</v>
      </c>
      <c r="D49" s="17" t="e">
        <f>D48+#REF!-C49</f>
        <v>#REF!</v>
      </c>
    </row>
    <row r="50" spans="1:4" hidden="1" x14ac:dyDescent="0.2">
      <c r="A50" s="15" t="s">
        <v>32</v>
      </c>
      <c r="B50" s="10" t="s">
        <v>34</v>
      </c>
      <c r="C50" s="17"/>
      <c r="D50" s="17" t="e">
        <f>D49+#REF!-C50</f>
        <v>#REF!</v>
      </c>
    </row>
    <row r="51" spans="1:4" hidden="1" x14ac:dyDescent="0.2">
      <c r="A51" s="14">
        <v>40422</v>
      </c>
      <c r="B51" s="10" t="s">
        <v>7</v>
      </c>
      <c r="C51" s="17"/>
      <c r="D51" s="17" t="e">
        <f>D50+#REF!-C51</f>
        <v>#REF!</v>
      </c>
    </row>
    <row r="52" spans="1:4" hidden="1" x14ac:dyDescent="0.2">
      <c r="A52" s="14">
        <v>40452</v>
      </c>
      <c r="B52" s="10" t="s">
        <v>8</v>
      </c>
      <c r="C52" s="17"/>
      <c r="D52" s="17" t="e">
        <f>D51+#REF!-C52</f>
        <v>#REF!</v>
      </c>
    </row>
    <row r="53" spans="1:4" hidden="1" x14ac:dyDescent="0.2">
      <c r="A53" s="14">
        <v>40483</v>
      </c>
      <c r="B53" s="10" t="s">
        <v>9</v>
      </c>
      <c r="C53" s="17"/>
      <c r="D53" s="17" t="e">
        <f>D52+#REF!-C53</f>
        <v>#REF!</v>
      </c>
    </row>
    <row r="54" spans="1:4" hidden="1" x14ac:dyDescent="0.2">
      <c r="A54" s="15" t="s">
        <v>37</v>
      </c>
      <c r="B54" s="10" t="s">
        <v>36</v>
      </c>
      <c r="C54" s="17">
        <v>6806.37</v>
      </c>
      <c r="D54" s="17" t="e">
        <f>D53+#REF!-C54</f>
        <v>#REF!</v>
      </c>
    </row>
    <row r="55" spans="1:4" ht="12.75" hidden="1" customHeight="1" x14ac:dyDescent="0.2">
      <c r="A55" s="14">
        <v>40513</v>
      </c>
      <c r="B55" s="10" t="s">
        <v>11</v>
      </c>
      <c r="C55" s="17"/>
      <c r="D55" s="17" t="e">
        <f>D54+#REF!-C55</f>
        <v>#REF!</v>
      </c>
    </row>
    <row r="56" spans="1:4" ht="12.75" hidden="1" customHeight="1" x14ac:dyDescent="0.2">
      <c r="A56" s="14">
        <v>40544</v>
      </c>
      <c r="B56" s="10" t="s">
        <v>12</v>
      </c>
      <c r="C56" s="17"/>
      <c r="D56" s="17" t="e">
        <f>D55+#REF!-C56</f>
        <v>#REF!</v>
      </c>
    </row>
    <row r="57" spans="1:4" ht="12.75" hidden="1" customHeight="1" x14ac:dyDescent="0.2">
      <c r="A57" s="15" t="s">
        <v>31</v>
      </c>
      <c r="B57" s="10" t="s">
        <v>35</v>
      </c>
      <c r="C57" s="17">
        <v>5000</v>
      </c>
      <c r="D57" s="17" t="e">
        <f>D56+#REF!-C57</f>
        <v>#REF!</v>
      </c>
    </row>
    <row r="58" spans="1:4" hidden="1" x14ac:dyDescent="0.2">
      <c r="A58" s="15" t="s">
        <v>38</v>
      </c>
      <c r="B58" s="10" t="s">
        <v>36</v>
      </c>
      <c r="C58" s="17">
        <v>5000</v>
      </c>
      <c r="D58" s="17" t="e">
        <f>D57+#REF!-C58</f>
        <v>#REF!</v>
      </c>
    </row>
    <row r="59" spans="1:4" hidden="1" x14ac:dyDescent="0.2">
      <c r="A59" s="15">
        <v>40575</v>
      </c>
      <c r="B59" s="10" t="s">
        <v>13</v>
      </c>
      <c r="C59" s="17"/>
      <c r="D59" s="17" t="e">
        <f>D58+#REF!-C59</f>
        <v>#REF!</v>
      </c>
    </row>
    <row r="60" spans="1:4" x14ac:dyDescent="0.2">
      <c r="A60" s="122" t="s">
        <v>105</v>
      </c>
      <c r="B60" s="121" t="s">
        <v>106</v>
      </c>
      <c r="C60" s="137">
        <v>5208.62</v>
      </c>
      <c r="D60" s="137">
        <f>C60</f>
        <v>5208.62</v>
      </c>
    </row>
    <row r="61" spans="1:4" x14ac:dyDescent="0.2">
      <c r="A61" s="122" t="s">
        <v>107</v>
      </c>
      <c r="B61" s="121" t="s">
        <v>102</v>
      </c>
      <c r="C61" s="137">
        <v>8515.23</v>
      </c>
      <c r="D61" s="137">
        <f>D60+C61</f>
        <v>13723.849999999999</v>
      </c>
    </row>
    <row r="62" spans="1:4" x14ac:dyDescent="0.2">
      <c r="A62" s="122" t="s">
        <v>103</v>
      </c>
      <c r="B62" s="121" t="s">
        <v>15</v>
      </c>
      <c r="C62" s="138">
        <v>-5208.62</v>
      </c>
      <c r="D62" s="137">
        <f t="shared" ref="D62:D64" si="0">D61+C62</f>
        <v>8515.23</v>
      </c>
    </row>
    <row r="63" spans="1:4" x14ac:dyDescent="0.2">
      <c r="A63" s="122" t="s">
        <v>108</v>
      </c>
      <c r="B63" s="121" t="s">
        <v>104</v>
      </c>
      <c r="C63" s="138">
        <v>2596.42</v>
      </c>
      <c r="D63" s="137">
        <f t="shared" si="0"/>
        <v>11111.65</v>
      </c>
    </row>
    <row r="64" spans="1:4" x14ac:dyDescent="0.2">
      <c r="A64" s="122" t="s">
        <v>109</v>
      </c>
      <c r="B64" s="121" t="s">
        <v>15</v>
      </c>
      <c r="C64" s="138">
        <v>-5000</v>
      </c>
      <c r="D64" s="137">
        <f t="shared" si="0"/>
        <v>6111.65</v>
      </c>
    </row>
    <row r="65" spans="1:4" x14ac:dyDescent="0.2">
      <c r="A65" s="122"/>
      <c r="B65" s="10"/>
      <c r="C65" s="138"/>
      <c r="D65" s="137"/>
    </row>
    <row r="66" spans="1:4" x14ac:dyDescent="0.2">
      <c r="A66" s="14"/>
      <c r="B66" s="121"/>
      <c r="C66" s="2"/>
      <c r="D66" s="16"/>
    </row>
    <row r="67" spans="1:4" x14ac:dyDescent="0.2">
      <c r="A67" s="14"/>
      <c r="C67" s="2"/>
      <c r="D67" s="2"/>
    </row>
    <row r="68" spans="1:4" x14ac:dyDescent="0.2">
      <c r="A68" s="14"/>
      <c r="B68" s="139" t="s">
        <v>110</v>
      </c>
      <c r="C68" s="140">
        <f>D64</f>
        <v>6111.65</v>
      </c>
      <c r="D68" s="141"/>
    </row>
    <row r="69" spans="1:4" x14ac:dyDescent="0.2">
      <c r="A69" s="14"/>
      <c r="B69" s="139"/>
      <c r="C69" s="142"/>
      <c r="D69" s="143"/>
    </row>
    <row r="70" spans="1:4" x14ac:dyDescent="0.2">
      <c r="A70" s="14"/>
      <c r="B70" s="139"/>
      <c r="C70" s="144"/>
      <c r="D70" s="145"/>
    </row>
    <row r="71" spans="1:4" x14ac:dyDescent="0.2">
      <c r="A71" s="14"/>
    </row>
    <row r="72" spans="1:4" x14ac:dyDescent="0.2">
      <c r="A72" s="14"/>
    </row>
    <row r="73" spans="1:4" x14ac:dyDescent="0.2">
      <c r="A73" s="14"/>
    </row>
    <row r="74" spans="1:4" x14ac:dyDescent="0.2">
      <c r="A74" s="14"/>
    </row>
    <row r="75" spans="1:4" x14ac:dyDescent="0.2">
      <c r="A75" s="14"/>
    </row>
    <row r="76" spans="1:4" x14ac:dyDescent="0.2">
      <c r="A76" s="14"/>
    </row>
    <row r="77" spans="1:4" x14ac:dyDescent="0.2">
      <c r="A77" s="14"/>
    </row>
    <row r="78" spans="1:4" x14ac:dyDescent="0.2">
      <c r="A78" s="14"/>
    </row>
    <row r="79" spans="1:4" x14ac:dyDescent="0.2">
      <c r="A79" s="14"/>
    </row>
    <row r="80" spans="1:4" x14ac:dyDescent="0.2">
      <c r="A80" s="14"/>
    </row>
    <row r="81" spans="1:1" x14ac:dyDescent="0.2">
      <c r="A81" s="14"/>
    </row>
    <row r="82" spans="1:1" x14ac:dyDescent="0.2">
      <c r="A82" s="14"/>
    </row>
    <row r="83" spans="1:1" x14ac:dyDescent="0.2">
      <c r="A83" s="14"/>
    </row>
    <row r="84" spans="1:1" x14ac:dyDescent="0.2">
      <c r="A84" s="14"/>
    </row>
    <row r="85" spans="1:1" x14ac:dyDescent="0.2">
      <c r="A85" s="14"/>
    </row>
    <row r="86" spans="1:1" x14ac:dyDescent="0.2">
      <c r="A86" s="14"/>
    </row>
    <row r="87" spans="1:1" x14ac:dyDescent="0.2">
      <c r="A87" s="14"/>
    </row>
    <row r="88" spans="1:1" x14ac:dyDescent="0.2">
      <c r="A88" s="14"/>
    </row>
    <row r="89" spans="1:1" x14ac:dyDescent="0.2">
      <c r="A89" s="14"/>
    </row>
    <row r="90" spans="1:1" x14ac:dyDescent="0.2">
      <c r="A90" s="14"/>
    </row>
    <row r="91" spans="1:1" x14ac:dyDescent="0.2">
      <c r="A91" s="14"/>
    </row>
  </sheetData>
  <mergeCells count="3">
    <mergeCell ref="E11:E19"/>
    <mergeCell ref="B68:B70"/>
    <mergeCell ref="C68:D70"/>
  </mergeCells>
  <printOptions horizontalCentered="1"/>
  <pageMargins left="0.74803149606299213" right="0.74803149606299213" top="0.59055118110236227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28"/>
  <sheetViews>
    <sheetView zoomScaleNormal="100" workbookViewId="0">
      <pane ySplit="1530" topLeftCell="A367" activePane="bottomLeft"/>
      <selection activeCell="H1" activeCellId="1" sqref="C1:C65536 H1:H65536"/>
      <selection pane="bottomLeft" activeCell="P17" sqref="P17"/>
    </sheetView>
  </sheetViews>
  <sheetFormatPr defaultRowHeight="12.75" customHeight="1" x14ac:dyDescent="0.2"/>
  <cols>
    <col min="1" max="1" width="10.28515625" style="20" customWidth="1"/>
    <col min="2" max="2" width="25.7109375" style="23" customWidth="1"/>
    <col min="3" max="3" width="9.28515625" style="21" customWidth="1"/>
    <col min="4" max="4" width="9.5703125" style="21" customWidth="1"/>
    <col min="5" max="5" width="3" style="22" customWidth="1"/>
    <col min="6" max="6" width="10.28515625" style="22" customWidth="1"/>
    <col min="7" max="7" width="14.42578125" style="22" customWidth="1"/>
    <col min="8" max="8" width="9.28515625" style="21" customWidth="1"/>
    <col min="9" max="9" width="2.28515625" style="22" customWidth="1"/>
    <col min="10" max="10" width="11.7109375" style="22" customWidth="1"/>
    <col min="11" max="14" width="11.7109375" style="21" customWidth="1"/>
    <col min="15" max="15" width="2" style="18" customWidth="1"/>
    <col min="16" max="17" width="10.7109375" style="21" customWidth="1"/>
    <col min="18" max="19" width="6.28515625" style="18" customWidth="1"/>
    <col min="20" max="20" width="5.7109375" style="18" customWidth="1"/>
    <col min="21" max="21" width="6.28515625" style="20" customWidth="1"/>
    <col min="22" max="22" width="7.28515625" style="18" customWidth="1"/>
    <col min="23" max="23" width="6.42578125" style="18" customWidth="1"/>
    <col min="24" max="24" width="5.42578125" style="18" customWidth="1"/>
    <col min="25" max="26" width="4.85546875" style="18" customWidth="1"/>
    <col min="27" max="27" width="6" style="18" customWidth="1"/>
    <col min="28" max="28" width="5.140625" style="18" customWidth="1"/>
    <col min="29" max="29" width="6.28515625" style="18" customWidth="1"/>
    <col min="30" max="32" width="6.28515625" style="20" customWidth="1"/>
    <col min="33" max="33" width="10.28515625" style="20" customWidth="1"/>
    <col min="34" max="34" width="6.28515625" style="18" customWidth="1"/>
    <col min="35" max="35" width="6.140625" style="18" customWidth="1"/>
    <col min="36" max="36" width="6.42578125" style="18" customWidth="1"/>
    <col min="37" max="37" width="8.7109375" style="18" customWidth="1"/>
    <col min="38" max="38" width="6.140625" style="18" customWidth="1"/>
    <col min="39" max="39" width="61" style="19" customWidth="1"/>
    <col min="40" max="40" width="23.140625" style="18" customWidth="1"/>
    <col min="41" max="46" width="9.140625" style="18"/>
    <col min="47" max="47" width="27.5703125" style="18" customWidth="1"/>
    <col min="48" max="16384" width="9.140625" style="18"/>
  </cols>
  <sheetData>
    <row r="1" spans="1:39" ht="12.75" customHeight="1" x14ac:dyDescent="0.2">
      <c r="A1" s="120" t="s">
        <v>101</v>
      </c>
      <c r="B1" s="120"/>
      <c r="C1" s="78"/>
      <c r="D1" s="78"/>
      <c r="E1" s="79"/>
      <c r="F1" s="100"/>
      <c r="G1" s="79"/>
      <c r="H1" s="78"/>
      <c r="I1" s="42"/>
      <c r="J1" s="42"/>
      <c r="K1" s="78"/>
      <c r="L1" s="78"/>
      <c r="M1" s="78"/>
      <c r="N1" s="78"/>
      <c r="O1" s="79"/>
      <c r="P1" s="78"/>
      <c r="Q1" s="78"/>
    </row>
    <row r="2" spans="1:39" ht="12.75" customHeight="1" x14ac:dyDescent="0.2">
      <c r="A2" s="120"/>
      <c r="B2" s="120"/>
      <c r="C2" s="78"/>
      <c r="D2" s="78"/>
      <c r="E2" s="79"/>
      <c r="F2" s="100"/>
      <c r="G2" s="79"/>
      <c r="H2" s="78"/>
      <c r="I2" s="42"/>
      <c r="J2" s="42"/>
      <c r="K2" s="78"/>
      <c r="L2" s="78"/>
      <c r="M2" s="78"/>
      <c r="N2" s="78"/>
      <c r="O2" s="79"/>
      <c r="P2" s="78"/>
      <c r="Q2" s="78"/>
    </row>
    <row r="3" spans="1:39" ht="12.75" customHeight="1" x14ac:dyDescent="0.2">
      <c r="A3" s="119" t="s">
        <v>100</v>
      </c>
      <c r="B3" s="120"/>
      <c r="C3" s="78"/>
      <c r="D3" s="78"/>
      <c r="E3" s="79"/>
      <c r="F3" s="119" t="s">
        <v>99</v>
      </c>
      <c r="G3" s="79"/>
      <c r="H3" s="78"/>
      <c r="I3" s="42"/>
      <c r="J3" s="42"/>
      <c r="K3" s="78"/>
      <c r="L3" s="78"/>
      <c r="M3" s="78"/>
      <c r="N3" s="78"/>
      <c r="O3" s="79"/>
      <c r="P3" s="78"/>
      <c r="Q3" s="78"/>
    </row>
    <row r="4" spans="1:39" ht="12.75" customHeight="1" x14ac:dyDescent="0.2">
      <c r="A4" s="118" t="s">
        <v>98</v>
      </c>
      <c r="B4" s="118"/>
      <c r="C4" s="116"/>
      <c r="D4" s="116"/>
      <c r="E4" s="117"/>
      <c r="F4" s="118" t="s">
        <v>97</v>
      </c>
      <c r="G4" s="117"/>
      <c r="H4" s="116"/>
      <c r="I4" s="115"/>
      <c r="J4" s="133" t="s">
        <v>96</v>
      </c>
      <c r="K4" s="135" t="s">
        <v>95</v>
      </c>
      <c r="L4" s="136" t="s">
        <v>94</v>
      </c>
      <c r="M4" s="136" t="s">
        <v>93</v>
      </c>
      <c r="N4" s="129" t="s">
        <v>92</v>
      </c>
      <c r="O4" s="110"/>
      <c r="P4" s="131" t="s">
        <v>91</v>
      </c>
      <c r="Q4" s="127" t="s">
        <v>90</v>
      </c>
    </row>
    <row r="5" spans="1:39" ht="12.75" customHeight="1" x14ac:dyDescent="0.2">
      <c r="A5" s="113" t="s">
        <v>3</v>
      </c>
      <c r="B5" s="113" t="s">
        <v>89</v>
      </c>
      <c r="C5" s="112" t="s">
        <v>88</v>
      </c>
      <c r="D5" s="114" t="s">
        <v>2</v>
      </c>
      <c r="E5" s="113"/>
      <c r="F5" s="113" t="s">
        <v>3</v>
      </c>
      <c r="G5" s="113" t="s">
        <v>89</v>
      </c>
      <c r="H5" s="112" t="s">
        <v>88</v>
      </c>
      <c r="I5" s="111"/>
      <c r="J5" s="134"/>
      <c r="K5" s="135"/>
      <c r="L5" s="136"/>
      <c r="M5" s="136"/>
      <c r="N5" s="130"/>
      <c r="O5" s="110"/>
      <c r="P5" s="132"/>
      <c r="Q5" s="128"/>
    </row>
    <row r="6" spans="1:39" ht="12.75" customHeight="1" x14ac:dyDescent="0.2">
      <c r="A6" s="109" t="s">
        <v>87</v>
      </c>
      <c r="B6" s="108"/>
      <c r="C6" s="107"/>
      <c r="D6" s="93"/>
      <c r="E6" s="70"/>
      <c r="F6" s="95">
        <v>38987</v>
      </c>
      <c r="G6" s="70"/>
      <c r="H6" s="69"/>
      <c r="I6" s="42"/>
      <c r="J6" s="42"/>
      <c r="K6" s="69"/>
      <c r="L6" s="69"/>
      <c r="M6" s="69"/>
      <c r="N6" s="67"/>
      <c r="O6" s="79"/>
      <c r="P6" s="78"/>
      <c r="Q6" s="78"/>
    </row>
    <row r="7" spans="1:39" ht="12.75" customHeight="1" x14ac:dyDescent="0.2">
      <c r="A7" s="85"/>
      <c r="B7" s="47" t="s">
        <v>86</v>
      </c>
      <c r="C7" s="106">
        <v>344.5</v>
      </c>
      <c r="D7" s="93"/>
      <c r="E7" s="42"/>
      <c r="F7" s="85"/>
      <c r="G7" s="42"/>
      <c r="H7" s="67"/>
      <c r="I7" s="42"/>
      <c r="J7" s="93"/>
      <c r="K7" s="91">
        <v>344.5</v>
      </c>
      <c r="L7" s="67"/>
      <c r="M7" s="67"/>
      <c r="N7" s="67"/>
      <c r="O7" s="79"/>
      <c r="P7" s="78"/>
      <c r="Q7" s="78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</row>
    <row r="8" spans="1:39" ht="12.75" customHeight="1" x14ac:dyDescent="0.2">
      <c r="A8" s="85"/>
      <c r="B8" s="47" t="s">
        <v>85</v>
      </c>
      <c r="C8" s="106">
        <v>99</v>
      </c>
      <c r="D8" s="93"/>
      <c r="E8" s="42"/>
      <c r="F8" s="85"/>
      <c r="G8" s="42"/>
      <c r="H8" s="67"/>
      <c r="I8" s="42"/>
      <c r="J8" s="93"/>
      <c r="K8" s="91">
        <v>99</v>
      </c>
      <c r="L8" s="67"/>
      <c r="M8" s="67"/>
      <c r="N8" s="67"/>
      <c r="O8" s="79"/>
      <c r="P8" s="78"/>
      <c r="Q8" s="78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</row>
    <row r="9" spans="1:39" ht="12.75" customHeight="1" x14ac:dyDescent="0.2">
      <c r="A9" s="85"/>
      <c r="B9" s="47" t="s">
        <v>71</v>
      </c>
      <c r="C9" s="106">
        <v>1517.65</v>
      </c>
      <c r="D9" s="93"/>
      <c r="E9" s="42"/>
      <c r="F9" s="85"/>
      <c r="G9" s="42"/>
      <c r="H9" s="67"/>
      <c r="I9" s="42"/>
      <c r="J9" s="106">
        <v>1517.65</v>
      </c>
      <c r="K9" s="92"/>
      <c r="L9" s="67"/>
      <c r="M9" s="67"/>
      <c r="N9" s="67"/>
      <c r="O9" s="79"/>
      <c r="P9" s="78"/>
      <c r="Q9" s="78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</row>
    <row r="10" spans="1:39" ht="12.75" customHeight="1" x14ac:dyDescent="0.2">
      <c r="A10" s="85"/>
      <c r="B10" s="47" t="s">
        <v>84</v>
      </c>
      <c r="C10" s="106">
        <v>356</v>
      </c>
      <c r="D10" s="93"/>
      <c r="E10" s="42"/>
      <c r="F10" s="85"/>
      <c r="G10" s="42"/>
      <c r="H10" s="67"/>
      <c r="I10" s="42"/>
      <c r="J10" s="93"/>
      <c r="K10" s="91">
        <v>356</v>
      </c>
      <c r="L10" s="67">
        <f>SUM(K7:K12)</f>
        <v>1036.08</v>
      </c>
      <c r="M10" s="67"/>
      <c r="N10" s="67"/>
      <c r="O10" s="79"/>
      <c r="P10" s="78"/>
      <c r="Q10" s="78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</row>
    <row r="11" spans="1:39" ht="12.75" customHeight="1" x14ac:dyDescent="0.2">
      <c r="A11" s="85"/>
      <c r="B11" s="47" t="s">
        <v>83</v>
      </c>
      <c r="C11" s="106">
        <v>124.65</v>
      </c>
      <c r="D11" s="93"/>
      <c r="E11" s="42"/>
      <c r="F11" s="85"/>
      <c r="G11" s="42"/>
      <c r="H11" s="67"/>
      <c r="I11" s="42"/>
      <c r="J11" s="93"/>
      <c r="K11" s="91">
        <v>124.65</v>
      </c>
      <c r="L11" s="67"/>
      <c r="M11" s="67"/>
      <c r="N11" s="67"/>
      <c r="O11" s="79"/>
      <c r="P11" s="78"/>
      <c r="Q11" s="78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</row>
    <row r="12" spans="1:39" ht="12.75" customHeight="1" x14ac:dyDescent="0.2">
      <c r="A12" s="82"/>
      <c r="B12" s="38" t="s">
        <v>82</v>
      </c>
      <c r="C12" s="83">
        <v>111.93</v>
      </c>
      <c r="D12" s="104">
        <f>SUM(C6:C12)</f>
        <v>2553.73</v>
      </c>
      <c r="E12" s="42"/>
      <c r="F12" s="85"/>
      <c r="G12" s="42"/>
      <c r="H12" s="67"/>
      <c r="I12" s="42"/>
      <c r="J12" s="93"/>
      <c r="K12" s="91">
        <v>111.93</v>
      </c>
      <c r="L12" s="67"/>
      <c r="M12" s="67"/>
      <c r="N12" s="67"/>
      <c r="O12" s="79"/>
      <c r="P12" s="78"/>
      <c r="Q12" s="78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</row>
    <row r="13" spans="1:39" ht="12.75" customHeight="1" x14ac:dyDescent="0.2">
      <c r="A13" s="86">
        <v>38987</v>
      </c>
      <c r="B13" s="75" t="s">
        <v>75</v>
      </c>
      <c r="C13" s="67">
        <v>3.88</v>
      </c>
      <c r="D13" s="93"/>
      <c r="E13" s="42"/>
      <c r="F13" s="85"/>
      <c r="G13" s="42"/>
      <c r="H13" s="67"/>
      <c r="I13" s="42"/>
      <c r="J13" s="42"/>
      <c r="K13" s="67"/>
      <c r="L13" s="67"/>
      <c r="M13" s="67"/>
      <c r="N13" s="67">
        <v>3.88</v>
      </c>
      <c r="O13" s="79"/>
      <c r="P13" s="78"/>
      <c r="Q13" s="78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</row>
    <row r="14" spans="1:39" ht="12.75" customHeight="1" x14ac:dyDescent="0.2">
      <c r="A14" s="85"/>
      <c r="B14" s="40" t="s">
        <v>73</v>
      </c>
      <c r="C14" s="67">
        <v>1.1100000000000001</v>
      </c>
      <c r="D14" s="93"/>
      <c r="E14" s="42"/>
      <c r="F14" s="85"/>
      <c r="G14" s="42"/>
      <c r="H14" s="67"/>
      <c r="I14" s="42"/>
      <c r="J14" s="42"/>
      <c r="K14" s="67"/>
      <c r="L14" s="67"/>
      <c r="M14" s="90">
        <v>1.1100000000000001</v>
      </c>
      <c r="N14" s="67"/>
      <c r="O14" s="79"/>
      <c r="P14" s="78"/>
      <c r="Q14" s="78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18"/>
    </row>
    <row r="15" spans="1:39" ht="12.75" customHeight="1" x14ac:dyDescent="0.2">
      <c r="A15" s="85"/>
      <c r="B15" s="47" t="s">
        <v>72</v>
      </c>
      <c r="C15" s="67">
        <v>300.95999999999998</v>
      </c>
      <c r="D15" s="93"/>
      <c r="E15" s="42"/>
      <c r="F15" s="85"/>
      <c r="G15" s="42" t="s">
        <v>72</v>
      </c>
      <c r="H15" s="67">
        <v>300.95999999999998</v>
      </c>
      <c r="I15" s="42"/>
      <c r="J15" s="42"/>
      <c r="K15" s="67"/>
      <c r="L15" s="90">
        <v>300.95999999999998</v>
      </c>
      <c r="M15" s="67"/>
      <c r="N15" s="67"/>
      <c r="O15" s="79"/>
      <c r="P15" s="78"/>
      <c r="Q15" s="78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18"/>
    </row>
    <row r="16" spans="1:39" ht="12.75" customHeight="1" x14ac:dyDescent="0.2">
      <c r="A16" s="85"/>
      <c r="B16" s="40" t="s">
        <v>70</v>
      </c>
      <c r="C16" s="67">
        <v>17.07</v>
      </c>
      <c r="D16" s="93"/>
      <c r="E16" s="42"/>
      <c r="F16" s="85"/>
      <c r="G16" s="42"/>
      <c r="H16" s="67"/>
      <c r="I16" s="42"/>
      <c r="J16" s="42"/>
      <c r="K16" s="67"/>
      <c r="L16" s="67"/>
      <c r="M16" s="67"/>
      <c r="N16" s="67">
        <v>17.07</v>
      </c>
      <c r="O16" s="79"/>
      <c r="P16" s="78"/>
      <c r="Q16" s="78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18"/>
    </row>
    <row r="17" spans="1:39" ht="12.75" customHeight="1" x14ac:dyDescent="0.2">
      <c r="A17" s="85"/>
      <c r="B17" s="40" t="s">
        <v>71</v>
      </c>
      <c r="C17" s="67">
        <v>203.9</v>
      </c>
      <c r="D17" s="93"/>
      <c r="E17" s="42"/>
      <c r="F17" s="85"/>
      <c r="G17" s="42"/>
      <c r="H17" s="67"/>
      <c r="I17" s="42"/>
      <c r="J17" s="42"/>
      <c r="K17" s="67"/>
      <c r="L17" s="67"/>
      <c r="M17" s="67"/>
      <c r="N17" s="67"/>
      <c r="O17" s="79"/>
      <c r="P17" s="78">
        <v>203.9</v>
      </c>
      <c r="Q17" s="78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87"/>
    </row>
    <row r="18" spans="1:39" ht="12.75" customHeight="1" x14ac:dyDescent="0.2">
      <c r="A18" s="85"/>
      <c r="B18" s="40" t="s">
        <v>69</v>
      </c>
      <c r="C18" s="67">
        <v>4.01</v>
      </c>
      <c r="D18" s="93"/>
      <c r="E18" s="42"/>
      <c r="F18" s="85"/>
      <c r="G18" s="42"/>
      <c r="H18" s="67"/>
      <c r="I18" s="42"/>
      <c r="J18" s="42"/>
      <c r="K18" s="67"/>
      <c r="L18" s="67"/>
      <c r="M18" s="67"/>
      <c r="N18" s="67">
        <v>4.01</v>
      </c>
      <c r="O18" s="79"/>
      <c r="P18" s="78"/>
      <c r="Q18" s="78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87"/>
    </row>
    <row r="19" spans="1:39" ht="12.75" customHeight="1" x14ac:dyDescent="0.2">
      <c r="A19" s="85"/>
      <c r="B19" s="38" t="s">
        <v>68</v>
      </c>
      <c r="C19" s="67">
        <v>1.4</v>
      </c>
      <c r="D19" s="104">
        <f>SUM(C13:C19)</f>
        <v>532.32999999999993</v>
      </c>
      <c r="E19" s="42"/>
      <c r="F19" s="84"/>
      <c r="G19" s="42"/>
      <c r="H19" s="67"/>
      <c r="I19" s="42"/>
      <c r="J19" s="81"/>
      <c r="K19" s="67"/>
      <c r="L19" s="80"/>
      <c r="M19" s="80"/>
      <c r="N19" s="80">
        <v>1.4</v>
      </c>
      <c r="O19" s="79"/>
      <c r="P19" s="78"/>
      <c r="Q19" s="78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87"/>
    </row>
    <row r="20" spans="1:39" ht="12.75" customHeight="1" x14ac:dyDescent="0.2">
      <c r="A20" s="95">
        <v>39016</v>
      </c>
      <c r="B20" s="75" t="s">
        <v>75</v>
      </c>
      <c r="C20" s="69">
        <v>5.89</v>
      </c>
      <c r="D20" s="67"/>
      <c r="E20" s="70"/>
      <c r="F20" s="95">
        <v>39016</v>
      </c>
      <c r="G20" s="70"/>
      <c r="H20" s="69"/>
      <c r="I20" s="42"/>
      <c r="J20" s="42"/>
      <c r="K20" s="69"/>
      <c r="L20" s="67"/>
      <c r="M20" s="67"/>
      <c r="N20" s="67">
        <v>5.89</v>
      </c>
      <c r="O20" s="79"/>
      <c r="P20" s="78"/>
      <c r="Q20" s="78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9" ht="12.75" customHeight="1" x14ac:dyDescent="0.2">
      <c r="A21" s="85"/>
      <c r="B21" s="40" t="s">
        <v>73</v>
      </c>
      <c r="C21" s="67">
        <v>6.21</v>
      </c>
      <c r="D21" s="67"/>
      <c r="E21" s="42"/>
      <c r="F21" s="85"/>
      <c r="G21" s="42"/>
      <c r="H21" s="67"/>
      <c r="I21" s="42"/>
      <c r="J21" s="42"/>
      <c r="K21" s="67"/>
      <c r="L21" s="67"/>
      <c r="M21" s="90">
        <v>6.21</v>
      </c>
      <c r="N21" s="67"/>
      <c r="O21" s="79"/>
      <c r="P21" s="78"/>
      <c r="Q21" s="78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9" ht="12.75" customHeight="1" x14ac:dyDescent="0.2">
      <c r="A22" s="85"/>
      <c r="B22" s="40" t="s">
        <v>72</v>
      </c>
      <c r="C22" s="67">
        <v>300.95999999999998</v>
      </c>
      <c r="D22" s="67"/>
      <c r="E22" s="42"/>
      <c r="F22" s="85"/>
      <c r="G22" s="42" t="s">
        <v>72</v>
      </c>
      <c r="H22" s="67">
        <v>300.95999999999998</v>
      </c>
      <c r="I22" s="42"/>
      <c r="J22" s="42"/>
      <c r="K22" s="67"/>
      <c r="L22" s="90">
        <v>300.95999999999998</v>
      </c>
      <c r="M22" s="67"/>
      <c r="N22" s="67"/>
      <c r="O22" s="79"/>
      <c r="P22" s="78"/>
      <c r="Q22" s="78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9" ht="12.75" customHeight="1" x14ac:dyDescent="0.2">
      <c r="A23" s="85"/>
      <c r="B23" s="40" t="s">
        <v>71</v>
      </c>
      <c r="C23" s="67">
        <v>203.9</v>
      </c>
      <c r="D23" s="67"/>
      <c r="E23" s="42"/>
      <c r="F23" s="85"/>
      <c r="G23" s="42"/>
      <c r="H23" s="67"/>
      <c r="I23" s="42"/>
      <c r="J23" s="42"/>
      <c r="K23" s="67"/>
      <c r="L23" s="67"/>
      <c r="M23" s="67"/>
      <c r="N23" s="67"/>
      <c r="O23" s="79"/>
      <c r="P23" s="78">
        <v>203.9</v>
      </c>
      <c r="Q23" s="78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9" ht="12.75" customHeight="1" x14ac:dyDescent="0.2">
      <c r="A24" s="85"/>
      <c r="B24" s="40" t="s">
        <v>70</v>
      </c>
      <c r="C24" s="67">
        <v>25.82</v>
      </c>
      <c r="D24" s="67"/>
      <c r="E24" s="42"/>
      <c r="F24" s="85"/>
      <c r="G24" s="42"/>
      <c r="H24" s="67"/>
      <c r="I24" s="42"/>
      <c r="J24" s="42"/>
      <c r="K24" s="67"/>
      <c r="L24" s="67"/>
      <c r="M24" s="67"/>
      <c r="N24" s="67">
        <v>25.82</v>
      </c>
      <c r="O24" s="79"/>
      <c r="P24" s="78"/>
      <c r="Q24" s="78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87"/>
    </row>
    <row r="25" spans="1:39" ht="12.75" customHeight="1" x14ac:dyDescent="0.2">
      <c r="A25" s="85"/>
      <c r="B25" s="40" t="s">
        <v>69</v>
      </c>
      <c r="C25" s="67">
        <v>6.09</v>
      </c>
      <c r="D25" s="67"/>
      <c r="E25" s="42"/>
      <c r="F25" s="85"/>
      <c r="G25" s="42"/>
      <c r="H25" s="67"/>
      <c r="I25" s="42"/>
      <c r="J25" s="42"/>
      <c r="K25" s="67"/>
      <c r="L25" s="67"/>
      <c r="M25" s="67"/>
      <c r="N25" s="67">
        <v>6.09</v>
      </c>
      <c r="O25" s="79"/>
      <c r="P25" s="78"/>
      <c r="Q25" s="78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87"/>
    </row>
    <row r="26" spans="1:39" ht="12.75" customHeight="1" x14ac:dyDescent="0.2">
      <c r="A26" s="82"/>
      <c r="B26" s="38" t="s">
        <v>68</v>
      </c>
      <c r="C26" s="80">
        <v>1.87</v>
      </c>
      <c r="D26" s="80">
        <f>SUM(C20:C26)</f>
        <v>550.74000000000012</v>
      </c>
      <c r="E26" s="81"/>
      <c r="F26" s="103">
        <f>SUM(C20:C26)</f>
        <v>550.74000000000012</v>
      </c>
      <c r="G26" s="81"/>
      <c r="H26" s="80"/>
      <c r="I26" s="42"/>
      <c r="J26" s="81"/>
      <c r="K26" s="80"/>
      <c r="L26" s="80"/>
      <c r="M26" s="80"/>
      <c r="N26" s="80">
        <v>1.87</v>
      </c>
      <c r="O26" s="79"/>
      <c r="P26" s="78"/>
      <c r="Q26" s="78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9" ht="12.75" customHeight="1" x14ac:dyDescent="0.2">
      <c r="A27" s="99">
        <v>39043</v>
      </c>
      <c r="B27" s="75" t="s">
        <v>75</v>
      </c>
      <c r="C27" s="78">
        <v>4.42</v>
      </c>
      <c r="D27" s="78"/>
      <c r="E27" s="79"/>
      <c r="F27" s="99">
        <v>39043</v>
      </c>
      <c r="G27" s="79"/>
      <c r="H27" s="78"/>
      <c r="I27" s="42"/>
      <c r="J27" s="42"/>
      <c r="K27" s="78"/>
      <c r="L27" s="78"/>
      <c r="M27" s="93"/>
      <c r="N27" s="93">
        <v>4.42</v>
      </c>
      <c r="O27" s="79"/>
      <c r="P27" s="78"/>
      <c r="Q27" s="78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9" ht="12.75" customHeight="1" x14ac:dyDescent="0.2">
      <c r="A28" s="100"/>
      <c r="B28" s="40" t="s">
        <v>73</v>
      </c>
      <c r="C28" s="78">
        <v>8.0399999999999991</v>
      </c>
      <c r="D28" s="78"/>
      <c r="E28" s="79"/>
      <c r="F28" s="100"/>
      <c r="G28" s="79"/>
      <c r="H28" s="78"/>
      <c r="I28" s="42"/>
      <c r="J28" s="42"/>
      <c r="K28" s="78"/>
      <c r="L28" s="78"/>
      <c r="M28" s="89">
        <v>8.0399999999999991</v>
      </c>
      <c r="N28" s="93"/>
      <c r="O28" s="79"/>
      <c r="P28" s="78"/>
      <c r="Q28" s="78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9" ht="12.75" customHeight="1" x14ac:dyDescent="0.2">
      <c r="A29" s="100"/>
      <c r="B29" s="40" t="s">
        <v>72</v>
      </c>
      <c r="C29" s="78">
        <v>300.95999999999998</v>
      </c>
      <c r="D29" s="78"/>
      <c r="E29" s="79"/>
      <c r="F29" s="101"/>
      <c r="G29" s="98" t="s">
        <v>72</v>
      </c>
      <c r="H29" s="78">
        <v>300.95999999999998</v>
      </c>
      <c r="I29" s="42"/>
      <c r="J29" s="42"/>
      <c r="K29" s="78"/>
      <c r="L29" s="102">
        <v>300.95999999999998</v>
      </c>
      <c r="M29" s="78"/>
      <c r="N29" s="78"/>
      <c r="O29" s="79"/>
      <c r="P29" s="78"/>
      <c r="Q29" s="78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9" ht="12.75" customHeight="1" x14ac:dyDescent="0.2">
      <c r="A30" s="100"/>
      <c r="B30" s="40" t="s">
        <v>71</v>
      </c>
      <c r="C30" s="78">
        <v>203.9</v>
      </c>
      <c r="D30" s="78"/>
      <c r="E30" s="79"/>
      <c r="F30" s="101"/>
      <c r="G30" s="98"/>
      <c r="H30" s="78"/>
      <c r="I30" s="42"/>
      <c r="J30" s="42"/>
      <c r="K30" s="78"/>
      <c r="L30" s="78"/>
      <c r="M30" s="78"/>
      <c r="N30" s="78"/>
      <c r="O30" s="79"/>
      <c r="P30" s="78">
        <v>203.9</v>
      </c>
      <c r="Q30" s="78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9" ht="12.75" customHeight="1" x14ac:dyDescent="0.2">
      <c r="A31" s="100"/>
      <c r="B31" s="40" t="s">
        <v>70</v>
      </c>
      <c r="C31" s="78">
        <v>21.66</v>
      </c>
      <c r="D31" s="78"/>
      <c r="E31" s="79"/>
      <c r="F31" s="100"/>
      <c r="G31" s="79"/>
      <c r="H31" s="78"/>
      <c r="I31" s="42"/>
      <c r="J31" s="42"/>
      <c r="K31" s="78"/>
      <c r="L31" s="78"/>
      <c r="M31" s="78"/>
      <c r="N31" s="78">
        <v>21.66</v>
      </c>
      <c r="O31" s="79"/>
      <c r="P31" s="78"/>
      <c r="Q31" s="78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9" ht="12.75" customHeight="1" x14ac:dyDescent="0.2">
      <c r="A32" s="100"/>
      <c r="B32" s="40" t="s">
        <v>69</v>
      </c>
      <c r="C32" s="78">
        <v>4.57</v>
      </c>
      <c r="D32" s="78"/>
      <c r="E32" s="79"/>
      <c r="F32" s="100"/>
      <c r="G32" s="79"/>
      <c r="H32" s="78"/>
      <c r="I32" s="42"/>
      <c r="J32" s="42"/>
      <c r="K32" s="78"/>
      <c r="L32" s="78"/>
      <c r="M32" s="78"/>
      <c r="N32" s="78">
        <v>4.57</v>
      </c>
      <c r="O32" s="79"/>
      <c r="P32" s="78"/>
      <c r="Q32" s="78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41" ht="12.75" customHeight="1" x14ac:dyDescent="0.2">
      <c r="A33" s="100"/>
      <c r="B33" s="47" t="s">
        <v>68</v>
      </c>
      <c r="C33" s="78">
        <v>1.4</v>
      </c>
      <c r="D33" s="78"/>
      <c r="E33" s="79"/>
      <c r="F33" s="100"/>
      <c r="G33" s="79"/>
      <c r="H33" s="78"/>
      <c r="I33" s="42"/>
      <c r="J33" s="42"/>
      <c r="K33" s="78"/>
      <c r="L33" s="78"/>
      <c r="M33" s="78"/>
      <c r="N33" s="78">
        <v>1.4</v>
      </c>
      <c r="O33" s="79"/>
      <c r="P33" s="78"/>
      <c r="Q33" s="78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41" ht="12.75" customHeight="1" x14ac:dyDescent="0.2">
      <c r="A34" s="99">
        <v>39042</v>
      </c>
      <c r="B34" s="40" t="s">
        <v>76</v>
      </c>
      <c r="C34" s="78">
        <v>143.63999999999999</v>
      </c>
      <c r="D34" s="78"/>
      <c r="E34" s="79"/>
      <c r="F34" s="99"/>
      <c r="G34" s="98"/>
      <c r="H34" s="78"/>
      <c r="I34" s="42"/>
      <c r="J34" s="42"/>
      <c r="K34" s="78"/>
      <c r="L34" s="78"/>
      <c r="M34" s="78"/>
      <c r="N34" s="78"/>
      <c r="O34" s="79"/>
      <c r="P34" s="78"/>
      <c r="Q34" s="78">
        <v>143.63999999999999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41" ht="12.75" customHeight="1" x14ac:dyDescent="0.2">
      <c r="A35" s="97">
        <v>39042</v>
      </c>
      <c r="B35" s="96" t="s">
        <v>76</v>
      </c>
      <c r="C35" s="80">
        <v>143.63999999999999</v>
      </c>
      <c r="D35" s="80">
        <f>SUM(C27:C35)</f>
        <v>832.2299999999999</v>
      </c>
      <c r="E35" s="81"/>
      <c r="F35" s="82"/>
      <c r="G35" s="81"/>
      <c r="H35" s="80"/>
      <c r="I35" s="42"/>
      <c r="J35" s="81"/>
      <c r="K35" s="80"/>
      <c r="L35" s="80"/>
      <c r="M35" s="80"/>
      <c r="N35" s="80"/>
      <c r="O35" s="79"/>
      <c r="P35" s="78"/>
      <c r="Q35" s="78">
        <v>143.63999999999999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O35" s="22"/>
    </row>
    <row r="36" spans="1:41" ht="12.75" customHeight="1" x14ac:dyDescent="0.2">
      <c r="A36" s="95">
        <v>39071</v>
      </c>
      <c r="B36" s="75" t="s">
        <v>74</v>
      </c>
      <c r="C36" s="69">
        <v>46.74</v>
      </c>
      <c r="D36" s="69"/>
      <c r="E36" s="70"/>
      <c r="F36" s="95">
        <v>39071</v>
      </c>
      <c r="G36" s="70" t="s">
        <v>74</v>
      </c>
      <c r="H36" s="69">
        <v>46.74</v>
      </c>
      <c r="I36" s="42"/>
      <c r="J36" s="42"/>
      <c r="K36" s="69"/>
      <c r="L36" s="94">
        <v>46.74</v>
      </c>
      <c r="M36" s="69"/>
      <c r="N36" s="67"/>
      <c r="O36" s="79"/>
      <c r="P36" s="78"/>
      <c r="Q36" s="78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O36" s="22"/>
    </row>
    <row r="37" spans="1:41" ht="12.75" customHeight="1" x14ac:dyDescent="0.2">
      <c r="A37" s="86"/>
      <c r="B37" s="40" t="s">
        <v>81</v>
      </c>
      <c r="C37" s="67">
        <v>-902.88</v>
      </c>
      <c r="D37" s="67"/>
      <c r="E37" s="42"/>
      <c r="F37" s="86"/>
      <c r="G37" s="42"/>
      <c r="H37" s="67"/>
      <c r="I37" s="42"/>
      <c r="J37" s="93"/>
      <c r="K37" s="92">
        <v>-902.88</v>
      </c>
      <c r="L37" s="67"/>
      <c r="M37" s="67"/>
      <c r="N37" s="67"/>
      <c r="O37" s="79"/>
      <c r="P37" s="78"/>
      <c r="Q37" s="78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O37" s="22"/>
    </row>
    <row r="38" spans="1:41" ht="12.75" customHeight="1" x14ac:dyDescent="0.2">
      <c r="A38" s="86"/>
      <c r="B38" s="40" t="s">
        <v>80</v>
      </c>
      <c r="C38" s="67">
        <v>41</v>
      </c>
      <c r="D38" s="67"/>
      <c r="E38" s="42"/>
      <c r="F38" s="86"/>
      <c r="G38" s="42"/>
      <c r="H38" s="67"/>
      <c r="I38" s="42"/>
      <c r="J38" s="93"/>
      <c r="K38" s="92"/>
      <c r="L38" s="91">
        <v>41</v>
      </c>
      <c r="M38" s="67"/>
      <c r="N38" s="67"/>
      <c r="O38" s="79"/>
      <c r="P38" s="78"/>
      <c r="Q38" s="78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O38" s="22"/>
    </row>
    <row r="39" spans="1:41" ht="12.75" customHeight="1" x14ac:dyDescent="0.2">
      <c r="A39" s="85"/>
      <c r="B39" s="40" t="s">
        <v>73</v>
      </c>
      <c r="C39" s="67">
        <v>11.43</v>
      </c>
      <c r="D39" s="67"/>
      <c r="E39" s="42"/>
      <c r="F39" s="85"/>
      <c r="G39" s="42"/>
      <c r="H39" s="67"/>
      <c r="I39" s="42"/>
      <c r="J39" s="42"/>
      <c r="K39" s="67"/>
      <c r="L39" s="67"/>
      <c r="M39" s="90">
        <v>11.43</v>
      </c>
      <c r="N39" s="67"/>
      <c r="O39" s="79"/>
      <c r="P39" s="78"/>
      <c r="Q39" s="78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O39" s="22"/>
    </row>
    <row r="40" spans="1:41" ht="12.75" customHeight="1" x14ac:dyDescent="0.2">
      <c r="A40" s="85"/>
      <c r="B40" s="40" t="s">
        <v>72</v>
      </c>
      <c r="C40" s="67">
        <v>12.54</v>
      </c>
      <c r="D40" s="67"/>
      <c r="E40" s="42"/>
      <c r="F40" s="85"/>
      <c r="G40" s="42" t="s">
        <v>72</v>
      </c>
      <c r="H40" s="67">
        <v>12.54</v>
      </c>
      <c r="I40" s="42"/>
      <c r="J40" s="42"/>
      <c r="K40" s="67"/>
      <c r="L40" s="90">
        <v>12.54</v>
      </c>
      <c r="M40" s="67"/>
      <c r="N40" s="67"/>
      <c r="O40" s="79"/>
      <c r="P40" s="78"/>
      <c r="Q40" s="78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O40" s="22"/>
    </row>
    <row r="41" spans="1:41" ht="12.75" customHeight="1" x14ac:dyDescent="0.2">
      <c r="A41" s="85"/>
      <c r="B41" s="40" t="s">
        <v>79</v>
      </c>
      <c r="C41" s="67">
        <v>37.619999999999997</v>
      </c>
      <c r="D41" s="67"/>
      <c r="E41" s="42"/>
      <c r="F41" s="85"/>
      <c r="G41" s="42"/>
      <c r="H41" s="67"/>
      <c r="I41" s="42"/>
      <c r="J41" s="42"/>
      <c r="K41" s="89"/>
      <c r="L41" s="88">
        <v>37.619999999999997</v>
      </c>
      <c r="M41" s="67"/>
      <c r="N41" s="67"/>
      <c r="O41" s="79"/>
      <c r="P41" s="78"/>
      <c r="Q41" s="78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O41" s="22"/>
    </row>
    <row r="42" spans="1:41" ht="12.75" customHeight="1" x14ac:dyDescent="0.2">
      <c r="A42" s="85"/>
      <c r="B42" s="40" t="s">
        <v>71</v>
      </c>
      <c r="C42" s="67">
        <v>203.9</v>
      </c>
      <c r="D42" s="67"/>
      <c r="E42" s="42"/>
      <c r="F42" s="85"/>
      <c r="G42" s="42"/>
      <c r="H42" s="67"/>
      <c r="I42" s="42"/>
      <c r="J42" s="42"/>
      <c r="K42" s="67"/>
      <c r="L42" s="67"/>
      <c r="M42" s="67"/>
      <c r="N42" s="67"/>
      <c r="O42" s="79"/>
      <c r="P42" s="78">
        <v>203.9</v>
      </c>
      <c r="Q42" s="78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O42" s="22"/>
    </row>
    <row r="43" spans="1:41" ht="12.75" customHeight="1" x14ac:dyDescent="0.2">
      <c r="A43" s="85"/>
      <c r="B43" s="40" t="s">
        <v>70</v>
      </c>
      <c r="C43" s="67">
        <v>23.96</v>
      </c>
      <c r="D43" s="67"/>
      <c r="E43" s="42"/>
      <c r="F43" s="85"/>
      <c r="G43" s="42"/>
      <c r="H43" s="67"/>
      <c r="I43" s="42"/>
      <c r="J43" s="42"/>
      <c r="K43" s="67"/>
      <c r="L43" s="67"/>
      <c r="M43" s="67"/>
      <c r="N43" s="67">
        <v>23.96</v>
      </c>
      <c r="O43" s="79"/>
      <c r="P43" s="78"/>
      <c r="Q43" s="78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87"/>
      <c r="AO43" s="22"/>
    </row>
    <row r="44" spans="1:41" ht="12.75" customHeight="1" x14ac:dyDescent="0.2">
      <c r="A44" s="86">
        <v>39065</v>
      </c>
      <c r="B44" s="40" t="s">
        <v>76</v>
      </c>
      <c r="C44" s="67">
        <v>143.63999999999999</v>
      </c>
      <c r="D44" s="67"/>
      <c r="E44" s="42"/>
      <c r="F44" s="85"/>
      <c r="G44" s="42"/>
      <c r="H44" s="67"/>
      <c r="I44" s="42"/>
      <c r="J44" s="42"/>
      <c r="K44" s="67"/>
      <c r="L44" s="67"/>
      <c r="M44" s="67"/>
      <c r="N44" s="67"/>
      <c r="O44" s="79"/>
      <c r="P44" s="78"/>
      <c r="Q44" s="78">
        <v>143.63999999999999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18"/>
      <c r="AO44" s="22"/>
    </row>
    <row r="45" spans="1:41" ht="12.75" customHeight="1" x14ac:dyDescent="0.2">
      <c r="A45" s="85"/>
      <c r="B45" s="40" t="s">
        <v>69</v>
      </c>
      <c r="C45" s="67">
        <v>4.57</v>
      </c>
      <c r="D45" s="67"/>
      <c r="E45" s="42"/>
      <c r="F45" s="84"/>
      <c r="G45" s="42"/>
      <c r="H45" s="67"/>
      <c r="I45" s="42"/>
      <c r="J45" s="42"/>
      <c r="K45" s="67"/>
      <c r="L45" s="67"/>
      <c r="M45" s="67"/>
      <c r="N45" s="67">
        <v>4.57</v>
      </c>
      <c r="O45" s="79"/>
      <c r="P45" s="78"/>
      <c r="Q45" s="78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18"/>
      <c r="AO45" s="22"/>
    </row>
    <row r="46" spans="1:41" ht="12.75" customHeight="1" x14ac:dyDescent="0.2">
      <c r="A46" s="82"/>
      <c r="B46" s="38" t="s">
        <v>68</v>
      </c>
      <c r="C46" s="80">
        <v>1.4</v>
      </c>
      <c r="D46" s="83">
        <f>SUM(C36:C46)</f>
        <v>-376.0800000000001</v>
      </c>
      <c r="E46" s="81"/>
      <c r="F46" s="82"/>
      <c r="G46" s="81"/>
      <c r="H46" s="80"/>
      <c r="I46" s="42"/>
      <c r="J46" s="81"/>
      <c r="K46" s="80"/>
      <c r="L46" s="80"/>
      <c r="M46" s="80"/>
      <c r="N46" s="80">
        <v>1.4</v>
      </c>
      <c r="O46" s="79"/>
      <c r="P46" s="78"/>
      <c r="Q46" s="78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18"/>
      <c r="AO46" s="22"/>
    </row>
    <row r="47" spans="1:41" ht="12.75" customHeight="1" x14ac:dyDescent="0.2">
      <c r="A47" s="36">
        <v>39107</v>
      </c>
      <c r="B47" s="75" t="s">
        <v>74</v>
      </c>
      <c r="C47" s="21">
        <v>46.74</v>
      </c>
      <c r="E47" s="18"/>
      <c r="F47" s="36">
        <v>39107</v>
      </c>
      <c r="G47" s="70" t="s">
        <v>74</v>
      </c>
      <c r="H47" s="69">
        <v>46.74</v>
      </c>
      <c r="I47" s="41"/>
      <c r="J47" s="41"/>
      <c r="L47" s="77">
        <v>46.74</v>
      </c>
      <c r="O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18"/>
      <c r="AO47" s="22"/>
    </row>
    <row r="48" spans="1:41" ht="12.75" customHeight="1" x14ac:dyDescent="0.2">
      <c r="B48" s="40" t="s">
        <v>73</v>
      </c>
      <c r="C48" s="21">
        <v>12.88</v>
      </c>
      <c r="E48" s="18"/>
      <c r="F48" s="20"/>
      <c r="G48" s="42"/>
      <c r="H48" s="67"/>
      <c r="I48" s="41"/>
      <c r="J48" s="41"/>
      <c r="M48" s="43">
        <v>12.88</v>
      </c>
      <c r="O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18"/>
      <c r="AO48" s="22"/>
    </row>
    <row r="49" spans="1:41" ht="12.75" customHeight="1" x14ac:dyDescent="0.2">
      <c r="B49" s="40" t="s">
        <v>72</v>
      </c>
      <c r="C49" s="21">
        <v>12.54</v>
      </c>
      <c r="E49" s="18"/>
      <c r="F49" s="20"/>
      <c r="G49" s="42" t="s">
        <v>72</v>
      </c>
      <c r="H49" s="67">
        <v>12.54</v>
      </c>
      <c r="I49" s="41"/>
      <c r="J49" s="41"/>
      <c r="L49" s="43">
        <v>12.54</v>
      </c>
      <c r="O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18"/>
      <c r="AO49" s="22"/>
    </row>
    <row r="50" spans="1:41" ht="12.75" customHeight="1" x14ac:dyDescent="0.2">
      <c r="B50" s="40" t="s">
        <v>71</v>
      </c>
      <c r="C50" s="21">
        <v>203.9</v>
      </c>
      <c r="E50" s="18"/>
      <c r="F50" s="20"/>
      <c r="G50" s="42"/>
      <c r="H50" s="67"/>
      <c r="I50" s="41"/>
      <c r="J50" s="41"/>
      <c r="O50" s="41"/>
      <c r="P50" s="21">
        <v>203.9</v>
      </c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18"/>
      <c r="AO50" s="22"/>
    </row>
    <row r="51" spans="1:41" ht="12.75" customHeight="1" x14ac:dyDescent="0.2">
      <c r="B51" s="40" t="s">
        <v>70</v>
      </c>
      <c r="C51" s="21">
        <v>28.19</v>
      </c>
      <c r="E51" s="18"/>
      <c r="F51" s="20"/>
      <c r="G51" s="18"/>
      <c r="I51" s="41"/>
      <c r="J51" s="41"/>
      <c r="N51" s="21">
        <v>28.19</v>
      </c>
      <c r="O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18"/>
      <c r="AO51" s="22"/>
    </row>
    <row r="52" spans="1:41" ht="12.75" customHeight="1" x14ac:dyDescent="0.2">
      <c r="B52" s="40" t="s">
        <v>76</v>
      </c>
      <c r="C52" s="21">
        <v>287.27999999999997</v>
      </c>
      <c r="E52" s="18"/>
      <c r="F52" s="20"/>
      <c r="G52" s="18"/>
      <c r="I52" s="41"/>
      <c r="J52" s="41"/>
      <c r="O52" s="41"/>
      <c r="Q52" s="21">
        <v>287.27999999999997</v>
      </c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18"/>
      <c r="AO52" s="22"/>
    </row>
    <row r="53" spans="1:41" ht="12.75" customHeight="1" x14ac:dyDescent="0.2">
      <c r="B53" s="40" t="s">
        <v>69</v>
      </c>
      <c r="C53" s="21">
        <v>6.64</v>
      </c>
      <c r="E53" s="18"/>
      <c r="F53" s="20"/>
      <c r="G53" s="18"/>
      <c r="I53" s="41"/>
      <c r="J53" s="41"/>
      <c r="N53" s="21">
        <v>6.64</v>
      </c>
      <c r="O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18"/>
      <c r="AO53" s="22"/>
    </row>
    <row r="54" spans="1:41" ht="12.75" customHeight="1" x14ac:dyDescent="0.2">
      <c r="A54" s="39"/>
      <c r="B54" s="38" t="s">
        <v>68</v>
      </c>
      <c r="C54" s="29">
        <v>1.51</v>
      </c>
      <c r="D54" s="29">
        <f>SUM(C47:C54)</f>
        <v>599.67999999999995</v>
      </c>
      <c r="E54" s="63"/>
      <c r="F54" s="39"/>
      <c r="G54" s="63"/>
      <c r="H54" s="29"/>
      <c r="I54" s="41"/>
      <c r="J54" s="57"/>
      <c r="K54" s="29"/>
      <c r="L54" s="29"/>
      <c r="M54" s="29"/>
      <c r="N54" s="29">
        <v>1.51</v>
      </c>
      <c r="O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18"/>
      <c r="AO54" s="22"/>
    </row>
    <row r="55" spans="1:41" ht="12.75" customHeight="1" x14ac:dyDescent="0.2">
      <c r="A55" s="36">
        <v>39129</v>
      </c>
      <c r="B55" s="75" t="s">
        <v>74</v>
      </c>
      <c r="C55" s="21">
        <v>46.74</v>
      </c>
      <c r="E55" s="18"/>
      <c r="F55" s="36">
        <v>39129</v>
      </c>
      <c r="G55" s="70" t="s">
        <v>74</v>
      </c>
      <c r="H55" s="69">
        <v>46.74</v>
      </c>
      <c r="I55" s="41"/>
      <c r="J55" s="41"/>
      <c r="L55" s="77">
        <v>46.74</v>
      </c>
      <c r="O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18"/>
      <c r="AO55" s="22"/>
    </row>
    <row r="56" spans="1:41" ht="12.75" customHeight="1" x14ac:dyDescent="0.2">
      <c r="B56" s="40" t="s">
        <v>73</v>
      </c>
      <c r="C56" s="21">
        <v>16.18</v>
      </c>
      <c r="E56" s="18"/>
      <c r="F56" s="20"/>
      <c r="G56" s="42"/>
      <c r="H56" s="67"/>
      <c r="I56" s="41"/>
      <c r="J56" s="41"/>
      <c r="M56" s="43">
        <v>16.18</v>
      </c>
      <c r="O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O56" s="22"/>
    </row>
    <row r="57" spans="1:41" ht="12.75" customHeight="1" x14ac:dyDescent="0.2">
      <c r="B57" s="40" t="s">
        <v>72</v>
      </c>
      <c r="C57" s="21">
        <v>12.54</v>
      </c>
      <c r="E57" s="31"/>
      <c r="F57" s="41"/>
      <c r="G57" s="42" t="s">
        <v>72</v>
      </c>
      <c r="H57" s="67">
        <v>12.54</v>
      </c>
      <c r="I57" s="41"/>
      <c r="J57" s="41"/>
      <c r="L57" s="43">
        <v>12.54</v>
      </c>
      <c r="O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O57" s="22"/>
    </row>
    <row r="58" spans="1:41" ht="12.75" customHeight="1" x14ac:dyDescent="0.2">
      <c r="B58" s="40" t="s">
        <v>71</v>
      </c>
      <c r="C58" s="21">
        <v>203.9</v>
      </c>
      <c r="E58" s="31"/>
      <c r="F58" s="41"/>
      <c r="G58" s="42"/>
      <c r="H58" s="67"/>
      <c r="I58" s="41"/>
      <c r="J58" s="41"/>
      <c r="O58" s="41"/>
      <c r="P58" s="21">
        <v>203.9</v>
      </c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O58" s="22"/>
    </row>
    <row r="59" spans="1:41" ht="12.75" customHeight="1" x14ac:dyDescent="0.2">
      <c r="B59" s="40" t="s">
        <v>70</v>
      </c>
      <c r="C59" s="21">
        <v>38.06</v>
      </c>
      <c r="I59" s="41"/>
      <c r="J59" s="41"/>
      <c r="N59" s="21">
        <v>38.06</v>
      </c>
      <c r="O59" s="65"/>
      <c r="P59" s="76"/>
      <c r="Q59" s="76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41"/>
      <c r="AE59" s="41"/>
      <c r="AF59" s="41"/>
      <c r="AG59" s="41"/>
      <c r="AH59" s="41"/>
      <c r="AI59" s="41"/>
      <c r="AJ59" s="41"/>
      <c r="AK59" s="41"/>
      <c r="AL59" s="41"/>
      <c r="AO59" s="22"/>
    </row>
    <row r="60" spans="1:41" ht="12.75" customHeight="1" x14ac:dyDescent="0.2">
      <c r="B60" s="40" t="s">
        <v>69</v>
      </c>
      <c r="C60" s="21">
        <v>12.55</v>
      </c>
      <c r="E60" s="18"/>
      <c r="F60" s="20"/>
      <c r="G60" s="18"/>
      <c r="I60" s="41"/>
      <c r="J60" s="41"/>
      <c r="N60" s="21">
        <v>12.55</v>
      </c>
      <c r="O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18"/>
    </row>
    <row r="61" spans="1:41" ht="12.75" customHeight="1" x14ac:dyDescent="0.2">
      <c r="A61" s="39"/>
      <c r="B61" s="38" t="s">
        <v>68</v>
      </c>
      <c r="C61" s="29">
        <v>1.87</v>
      </c>
      <c r="D61" s="29">
        <f>SUM(C55:C61)</f>
        <v>331.84000000000003</v>
      </c>
      <c r="E61" s="63"/>
      <c r="F61" s="39"/>
      <c r="G61" s="63"/>
      <c r="H61" s="29"/>
      <c r="I61" s="41"/>
      <c r="J61" s="57"/>
      <c r="K61" s="29"/>
      <c r="L61" s="29"/>
      <c r="M61" s="29"/>
      <c r="N61" s="29">
        <v>1.87</v>
      </c>
      <c r="O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18"/>
      <c r="AO61" s="22"/>
    </row>
    <row r="62" spans="1:41" ht="12.75" customHeight="1" x14ac:dyDescent="0.2">
      <c r="A62" s="73">
        <v>39160</v>
      </c>
      <c r="B62" s="75" t="s">
        <v>74</v>
      </c>
      <c r="C62" s="35">
        <v>46.74</v>
      </c>
      <c r="D62" s="35"/>
      <c r="E62" s="74"/>
      <c r="F62" s="73">
        <v>39160</v>
      </c>
      <c r="G62" s="70" t="s">
        <v>74</v>
      </c>
      <c r="H62" s="69">
        <v>46.74</v>
      </c>
      <c r="I62" s="41"/>
      <c r="J62" s="41"/>
      <c r="K62" s="35"/>
      <c r="L62" s="72">
        <v>46.74</v>
      </c>
      <c r="M62" s="35"/>
      <c r="N62" s="35"/>
      <c r="O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18"/>
      <c r="AO62" s="22"/>
    </row>
    <row r="63" spans="1:41" ht="12.75" customHeight="1" x14ac:dyDescent="0.2">
      <c r="B63" s="40" t="s">
        <v>73</v>
      </c>
      <c r="C63" s="21">
        <v>16.36</v>
      </c>
      <c r="E63" s="18"/>
      <c r="F63" s="20"/>
      <c r="G63" s="42"/>
      <c r="H63" s="67"/>
      <c r="I63" s="41"/>
      <c r="J63" s="41"/>
      <c r="M63" s="43">
        <v>16.36</v>
      </c>
      <c r="O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18"/>
    </row>
    <row r="64" spans="1:41" ht="12.75" customHeight="1" x14ac:dyDescent="0.2">
      <c r="B64" s="40" t="s">
        <v>72</v>
      </c>
      <c r="C64" s="21">
        <v>12.54</v>
      </c>
      <c r="E64" s="18"/>
      <c r="F64" s="41"/>
      <c r="G64" s="42" t="s">
        <v>72</v>
      </c>
      <c r="H64" s="67">
        <v>12.54</v>
      </c>
      <c r="I64" s="41"/>
      <c r="J64" s="41"/>
      <c r="L64" s="43">
        <v>12.54</v>
      </c>
      <c r="O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18"/>
    </row>
    <row r="65" spans="1:41" ht="12.75" customHeight="1" x14ac:dyDescent="0.2">
      <c r="B65" s="40" t="s">
        <v>71</v>
      </c>
      <c r="C65" s="21">
        <v>203.9</v>
      </c>
      <c r="E65" s="18"/>
      <c r="F65" s="41"/>
      <c r="G65" s="42"/>
      <c r="H65" s="67"/>
      <c r="I65" s="41"/>
      <c r="J65" s="41"/>
      <c r="O65" s="41"/>
      <c r="P65" s="21">
        <v>203.9</v>
      </c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18"/>
    </row>
    <row r="66" spans="1:41" ht="12.75" customHeight="1" x14ac:dyDescent="0.2">
      <c r="B66" s="40" t="s">
        <v>70</v>
      </c>
      <c r="C66" s="21">
        <v>41.12</v>
      </c>
      <c r="E66" s="19"/>
      <c r="F66" s="20"/>
      <c r="G66" s="18"/>
      <c r="I66" s="41"/>
      <c r="J66" s="41"/>
      <c r="N66" s="21">
        <v>41.12</v>
      </c>
      <c r="O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18"/>
    </row>
    <row r="67" spans="1:41" ht="12.75" customHeight="1" x14ac:dyDescent="0.2">
      <c r="B67" s="40" t="s">
        <v>69</v>
      </c>
      <c r="C67" s="21">
        <v>12.55</v>
      </c>
      <c r="E67" s="19"/>
      <c r="F67" s="20"/>
      <c r="G67" s="18"/>
      <c r="I67" s="41"/>
      <c r="J67" s="41"/>
      <c r="N67" s="21">
        <v>12.55</v>
      </c>
      <c r="O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18"/>
    </row>
    <row r="68" spans="1:41" ht="12.75" customHeight="1" x14ac:dyDescent="0.2">
      <c r="B68" s="47" t="s">
        <v>68</v>
      </c>
      <c r="C68" s="21">
        <v>1.87</v>
      </c>
      <c r="E68" s="18"/>
      <c r="F68" s="20"/>
      <c r="G68" s="18"/>
      <c r="I68" s="41"/>
      <c r="J68" s="41"/>
      <c r="N68" s="21">
        <v>1.87</v>
      </c>
      <c r="O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18"/>
      <c r="AO68" s="22"/>
    </row>
    <row r="69" spans="1:41" ht="12.75" customHeight="1" x14ac:dyDescent="0.2">
      <c r="A69" s="71">
        <v>39148</v>
      </c>
      <c r="B69" s="46" t="s">
        <v>76</v>
      </c>
      <c r="C69" s="29">
        <v>143.63999999999999</v>
      </c>
      <c r="D69" s="29">
        <f>SUM(C62:C69)</f>
        <v>478.72</v>
      </c>
      <c r="E69" s="63"/>
      <c r="F69" s="39"/>
      <c r="G69" s="63"/>
      <c r="H69" s="29"/>
      <c r="I69" s="41"/>
      <c r="J69" s="57"/>
      <c r="K69" s="29"/>
      <c r="L69" s="29"/>
      <c r="M69" s="29"/>
      <c r="N69" s="29"/>
      <c r="O69" s="41"/>
      <c r="Q69" s="21">
        <v>143.63999999999999</v>
      </c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18"/>
      <c r="AO69" s="22"/>
    </row>
    <row r="70" spans="1:41" ht="12.75" customHeight="1" x14ac:dyDescent="0.2">
      <c r="A70" s="36">
        <v>39191</v>
      </c>
      <c r="B70" s="44" t="s">
        <v>75</v>
      </c>
      <c r="C70" s="21">
        <v>0.28999999999999998</v>
      </c>
      <c r="E70" s="31"/>
      <c r="F70" s="36">
        <v>39191</v>
      </c>
      <c r="G70" s="70"/>
      <c r="H70" s="69"/>
      <c r="I70" s="41"/>
      <c r="J70" s="41"/>
      <c r="K70" s="35"/>
      <c r="L70" s="35"/>
      <c r="M70" s="43">
        <v>0.28999999999999998</v>
      </c>
      <c r="O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41" ht="12.75" customHeight="1" x14ac:dyDescent="0.2">
      <c r="B71" s="40" t="s">
        <v>74</v>
      </c>
      <c r="C71" s="21">
        <v>46.74</v>
      </c>
      <c r="G71" s="42" t="s">
        <v>74</v>
      </c>
      <c r="H71" s="67">
        <v>46.74</v>
      </c>
      <c r="I71" s="41"/>
      <c r="J71" s="41"/>
      <c r="L71" s="43">
        <v>46.74</v>
      </c>
      <c r="M71" s="43"/>
      <c r="O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41" ht="12.75" customHeight="1" x14ac:dyDescent="0.2">
      <c r="B72" s="40" t="s">
        <v>73</v>
      </c>
      <c r="C72" s="21">
        <v>16.55</v>
      </c>
      <c r="E72" s="18"/>
      <c r="F72" s="20"/>
      <c r="G72" s="42"/>
      <c r="H72" s="67"/>
      <c r="I72" s="41"/>
      <c r="J72" s="41"/>
      <c r="M72" s="43">
        <v>16.55</v>
      </c>
      <c r="O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18"/>
      <c r="AO72" s="22"/>
    </row>
    <row r="73" spans="1:41" ht="12.75" customHeight="1" x14ac:dyDescent="0.2">
      <c r="B73" s="40" t="s">
        <v>72</v>
      </c>
      <c r="C73" s="21">
        <v>12.54</v>
      </c>
      <c r="E73" s="18"/>
      <c r="F73" s="20"/>
      <c r="G73" s="42" t="s">
        <v>72</v>
      </c>
      <c r="H73" s="67">
        <v>12.54</v>
      </c>
      <c r="I73" s="41"/>
      <c r="J73" s="41"/>
      <c r="L73" s="43">
        <v>12.54</v>
      </c>
      <c r="M73" s="43"/>
      <c r="O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18"/>
      <c r="AO73" s="22"/>
    </row>
    <row r="74" spans="1:41" ht="12.75" customHeight="1" x14ac:dyDescent="0.2">
      <c r="B74" s="40" t="s">
        <v>71</v>
      </c>
      <c r="C74" s="21">
        <v>203.9</v>
      </c>
      <c r="E74" s="18"/>
      <c r="F74" s="20"/>
      <c r="G74" s="42"/>
      <c r="H74" s="67"/>
      <c r="I74" s="41"/>
      <c r="J74" s="41"/>
      <c r="M74" s="43"/>
      <c r="O74" s="41"/>
      <c r="P74" s="21">
        <v>203.9</v>
      </c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18"/>
      <c r="AO74" s="22"/>
    </row>
    <row r="75" spans="1:41" ht="12.75" customHeight="1" x14ac:dyDescent="0.2">
      <c r="B75" s="40" t="s">
        <v>70</v>
      </c>
      <c r="C75" s="21">
        <v>44.17</v>
      </c>
      <c r="E75" s="18"/>
      <c r="F75" s="20"/>
      <c r="G75" s="18"/>
      <c r="I75" s="41"/>
      <c r="J75" s="41"/>
      <c r="M75" s="43"/>
      <c r="N75" s="21">
        <v>44.17</v>
      </c>
      <c r="O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68"/>
      <c r="AO75" s="22"/>
    </row>
    <row r="76" spans="1:41" ht="12.75" customHeight="1" x14ac:dyDescent="0.2">
      <c r="B76" s="40" t="s">
        <v>69</v>
      </c>
      <c r="C76" s="21">
        <v>14.71</v>
      </c>
      <c r="E76" s="18"/>
      <c r="F76" s="20"/>
      <c r="G76" s="18"/>
      <c r="I76" s="41"/>
      <c r="J76" s="41"/>
      <c r="M76" s="43"/>
      <c r="N76" s="21">
        <v>14.71</v>
      </c>
      <c r="O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18"/>
      <c r="AO76" s="22"/>
    </row>
    <row r="77" spans="1:41" ht="12.75" customHeight="1" x14ac:dyDescent="0.2">
      <c r="B77" s="47" t="s">
        <v>68</v>
      </c>
      <c r="C77" s="21">
        <v>1.87</v>
      </c>
      <c r="E77" s="18"/>
      <c r="F77" s="20"/>
      <c r="G77" s="18"/>
      <c r="I77" s="41"/>
      <c r="J77" s="41"/>
      <c r="M77" s="43"/>
      <c r="N77" s="21">
        <v>1.87</v>
      </c>
      <c r="O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61"/>
      <c r="AO77" s="22"/>
    </row>
    <row r="78" spans="1:41" ht="12.75" customHeight="1" x14ac:dyDescent="0.2">
      <c r="A78" s="39"/>
      <c r="B78" s="46" t="s">
        <v>76</v>
      </c>
      <c r="C78" s="29">
        <v>143.63999999999999</v>
      </c>
      <c r="D78" s="29">
        <f>SUM(C70:C78)</f>
        <v>484.40999999999997</v>
      </c>
      <c r="E78" s="63"/>
      <c r="F78" s="39"/>
      <c r="G78" s="63"/>
      <c r="H78" s="29"/>
      <c r="I78" s="41"/>
      <c r="J78" s="57"/>
      <c r="K78" s="29"/>
      <c r="L78" s="29"/>
      <c r="M78" s="45"/>
      <c r="N78" s="29"/>
      <c r="O78" s="41"/>
      <c r="Q78" s="21">
        <v>143.63999999999999</v>
      </c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18"/>
    </row>
    <row r="79" spans="1:41" ht="12.75" customHeight="1" x14ac:dyDescent="0.2">
      <c r="A79" s="36">
        <v>39223</v>
      </c>
      <c r="B79" s="44" t="s">
        <v>75</v>
      </c>
      <c r="C79" s="21">
        <v>0.8</v>
      </c>
      <c r="E79" s="18"/>
      <c r="F79" s="36">
        <v>39223</v>
      </c>
      <c r="G79" s="18"/>
      <c r="I79" s="41"/>
      <c r="J79" s="41"/>
      <c r="M79" s="43">
        <v>0.8</v>
      </c>
      <c r="O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61"/>
      <c r="AO79" s="22"/>
    </row>
    <row r="80" spans="1:41" ht="12.75" customHeight="1" x14ac:dyDescent="0.2">
      <c r="B80" s="40" t="s">
        <v>74</v>
      </c>
      <c r="C80" s="21">
        <v>46.74</v>
      </c>
      <c r="E80" s="18"/>
      <c r="F80" s="20"/>
      <c r="G80" s="42" t="s">
        <v>74</v>
      </c>
      <c r="H80" s="67">
        <v>46.74</v>
      </c>
      <c r="I80" s="41"/>
      <c r="J80" s="41"/>
      <c r="L80" s="43">
        <v>46.74</v>
      </c>
      <c r="M80" s="43"/>
      <c r="O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61"/>
      <c r="AO80" s="22"/>
    </row>
    <row r="81" spans="1:42" ht="12.75" customHeight="1" x14ac:dyDescent="0.2">
      <c r="B81" s="40" t="s">
        <v>73</v>
      </c>
      <c r="C81" s="21">
        <v>13.49</v>
      </c>
      <c r="E81" s="18"/>
      <c r="F81" s="20"/>
      <c r="G81" s="42"/>
      <c r="H81" s="67"/>
      <c r="I81" s="41"/>
      <c r="J81" s="41"/>
      <c r="M81" s="43">
        <v>13.49</v>
      </c>
      <c r="O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18"/>
      <c r="AO81" s="22"/>
    </row>
    <row r="82" spans="1:42" ht="12.75" customHeight="1" x14ac:dyDescent="0.2">
      <c r="B82" s="40" t="s">
        <v>72</v>
      </c>
      <c r="C82" s="21">
        <v>12.54</v>
      </c>
      <c r="E82" s="18"/>
      <c r="F82" s="20"/>
      <c r="G82" s="42" t="s">
        <v>72</v>
      </c>
      <c r="H82" s="67">
        <v>12.54</v>
      </c>
      <c r="I82" s="41"/>
      <c r="J82" s="41"/>
      <c r="L82" s="43">
        <v>12.54</v>
      </c>
      <c r="M82" s="43"/>
      <c r="O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18"/>
      <c r="AO82" s="22"/>
    </row>
    <row r="83" spans="1:42" ht="12.75" customHeight="1" x14ac:dyDescent="0.2">
      <c r="B83" s="40" t="s">
        <v>71</v>
      </c>
      <c r="C83" s="21">
        <v>203.9</v>
      </c>
      <c r="E83" s="18"/>
      <c r="F83" s="20"/>
      <c r="G83" s="42"/>
      <c r="H83" s="67"/>
      <c r="I83" s="41"/>
      <c r="J83" s="41"/>
      <c r="M83" s="43"/>
      <c r="O83" s="41"/>
      <c r="P83" s="21">
        <v>203.9</v>
      </c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18"/>
      <c r="AO83" s="22"/>
    </row>
    <row r="84" spans="1:42" ht="12.75" customHeight="1" x14ac:dyDescent="0.2">
      <c r="B84" s="40" t="s">
        <v>70</v>
      </c>
      <c r="C84" s="21">
        <v>38.049999999999997</v>
      </c>
      <c r="E84" s="23"/>
      <c r="G84" s="23"/>
      <c r="I84" s="41"/>
      <c r="J84" s="41"/>
      <c r="M84" s="43"/>
      <c r="N84" s="21">
        <v>38.049999999999997</v>
      </c>
      <c r="O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</row>
    <row r="85" spans="1:42" ht="12.75" customHeight="1" x14ac:dyDescent="0.2">
      <c r="B85" s="40" t="s">
        <v>69</v>
      </c>
      <c r="C85" s="21">
        <v>13.58</v>
      </c>
      <c r="E85" s="31"/>
      <c r="F85" s="41"/>
      <c r="G85" s="41"/>
      <c r="I85" s="41"/>
      <c r="J85" s="41"/>
      <c r="M85" s="43"/>
      <c r="N85" s="21">
        <v>13.58</v>
      </c>
      <c r="O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</row>
    <row r="86" spans="1:42" ht="12.75" customHeight="1" x14ac:dyDescent="0.2">
      <c r="B86" s="47" t="s">
        <v>68</v>
      </c>
      <c r="C86" s="21">
        <v>1.51</v>
      </c>
      <c r="I86" s="41"/>
      <c r="J86" s="41"/>
      <c r="M86" s="43"/>
      <c r="N86" s="21">
        <v>1.51</v>
      </c>
      <c r="O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</row>
    <row r="87" spans="1:42" ht="12.75" customHeight="1" x14ac:dyDescent="0.2">
      <c r="A87" s="39"/>
      <c r="B87" s="46" t="s">
        <v>76</v>
      </c>
      <c r="C87" s="29">
        <v>143.63999999999999</v>
      </c>
      <c r="D87" s="29">
        <f>SUM(C79:C87)</f>
        <v>474.25</v>
      </c>
      <c r="E87" s="63"/>
      <c r="F87" s="39"/>
      <c r="G87" s="63"/>
      <c r="H87" s="29"/>
      <c r="I87" s="41"/>
      <c r="J87" s="57"/>
      <c r="K87" s="29"/>
      <c r="L87" s="29"/>
      <c r="M87" s="45"/>
      <c r="N87" s="29"/>
      <c r="O87" s="41"/>
      <c r="Q87" s="21">
        <v>143.63999999999999</v>
      </c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18"/>
      <c r="AO87" s="22"/>
    </row>
    <row r="88" spans="1:42" ht="12.75" customHeight="1" x14ac:dyDescent="0.2">
      <c r="A88" s="36">
        <v>39249</v>
      </c>
      <c r="B88" s="44" t="s">
        <v>75</v>
      </c>
      <c r="C88" s="21">
        <v>1.69</v>
      </c>
      <c r="E88" s="18"/>
      <c r="F88" s="36">
        <v>39249</v>
      </c>
      <c r="G88" s="18"/>
      <c r="I88" s="41"/>
      <c r="J88" s="41"/>
      <c r="M88" s="43">
        <v>1.69</v>
      </c>
      <c r="O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18"/>
      <c r="AO88" s="22"/>
    </row>
    <row r="89" spans="1:42" ht="12.75" customHeight="1" x14ac:dyDescent="0.2">
      <c r="B89" s="40" t="s">
        <v>74</v>
      </c>
      <c r="C89" s="21">
        <v>46.74</v>
      </c>
      <c r="E89" s="18"/>
      <c r="F89" s="20"/>
      <c r="G89" s="42" t="s">
        <v>74</v>
      </c>
      <c r="H89" s="67">
        <v>46.74</v>
      </c>
      <c r="I89" s="41"/>
      <c r="J89" s="41"/>
      <c r="L89" s="43">
        <v>46.74</v>
      </c>
      <c r="M89" s="43"/>
      <c r="O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18"/>
      <c r="AO89" s="22"/>
    </row>
    <row r="90" spans="1:42" ht="12.75" customHeight="1" x14ac:dyDescent="0.2">
      <c r="B90" s="40" t="s">
        <v>73</v>
      </c>
      <c r="C90" s="21">
        <v>16.93</v>
      </c>
      <c r="E90" s="23"/>
      <c r="F90" s="20"/>
      <c r="G90" s="42"/>
      <c r="H90" s="67"/>
      <c r="I90" s="41"/>
      <c r="J90" s="41"/>
      <c r="M90" s="43">
        <v>16.93</v>
      </c>
      <c r="O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61"/>
    </row>
    <row r="91" spans="1:42" ht="12.75" customHeight="1" x14ac:dyDescent="0.2">
      <c r="B91" s="40" t="s">
        <v>72</v>
      </c>
      <c r="C91" s="21">
        <v>12.54</v>
      </c>
      <c r="E91" s="18"/>
      <c r="F91" s="20"/>
      <c r="G91" s="42" t="s">
        <v>72</v>
      </c>
      <c r="H91" s="67">
        <v>12.54</v>
      </c>
      <c r="I91" s="41"/>
      <c r="J91" s="41"/>
      <c r="L91" s="43">
        <v>12.54</v>
      </c>
      <c r="M91" s="43"/>
      <c r="O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18"/>
    </row>
    <row r="92" spans="1:42" ht="12.75" customHeight="1" x14ac:dyDescent="0.2">
      <c r="B92" s="40" t="s">
        <v>71</v>
      </c>
      <c r="C92" s="21">
        <v>203.9</v>
      </c>
      <c r="E92" s="18"/>
      <c r="F92" s="20"/>
      <c r="G92" s="42"/>
      <c r="H92" s="67"/>
      <c r="I92" s="41"/>
      <c r="J92" s="41"/>
      <c r="M92" s="43"/>
      <c r="O92" s="41"/>
      <c r="P92" s="21">
        <v>203.9</v>
      </c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18"/>
    </row>
    <row r="93" spans="1:42" ht="12.75" customHeight="1" x14ac:dyDescent="0.2">
      <c r="B93" s="40" t="s">
        <v>70</v>
      </c>
      <c r="C93" s="21">
        <v>50.29</v>
      </c>
      <c r="E93" s="18"/>
      <c r="F93" s="20"/>
      <c r="G93" s="18"/>
      <c r="I93" s="41"/>
      <c r="J93" s="41"/>
      <c r="M93" s="43"/>
      <c r="N93" s="21">
        <v>50.29</v>
      </c>
      <c r="O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66"/>
      <c r="AP93" s="22"/>
    </row>
    <row r="94" spans="1:42" ht="12.75" customHeight="1" x14ac:dyDescent="0.2">
      <c r="B94" s="40" t="s">
        <v>69</v>
      </c>
      <c r="C94" s="21">
        <v>19.02</v>
      </c>
      <c r="E94" s="18"/>
      <c r="F94" s="20"/>
      <c r="G94" s="18"/>
      <c r="I94" s="41"/>
      <c r="J94" s="41"/>
      <c r="M94" s="43"/>
      <c r="N94" s="21">
        <v>19.02</v>
      </c>
      <c r="O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18"/>
      <c r="AO94" s="22"/>
    </row>
    <row r="95" spans="1:42" ht="12.75" customHeight="1" x14ac:dyDescent="0.2">
      <c r="B95" s="47" t="s">
        <v>68</v>
      </c>
      <c r="C95" s="21">
        <v>1.87</v>
      </c>
      <c r="E95" s="18"/>
      <c r="F95" s="20"/>
      <c r="G95" s="18"/>
      <c r="I95" s="41"/>
      <c r="J95" s="41"/>
      <c r="M95" s="43"/>
      <c r="N95" s="21">
        <v>1.87</v>
      </c>
      <c r="O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18"/>
      <c r="AO95" s="22"/>
    </row>
    <row r="96" spans="1:42" ht="12.75" customHeight="1" x14ac:dyDescent="0.2">
      <c r="A96" s="39"/>
      <c r="B96" s="46" t="s">
        <v>76</v>
      </c>
      <c r="C96" s="29">
        <v>143.63999999999999</v>
      </c>
      <c r="D96" s="29">
        <f>SUM(C88:C96)</f>
        <v>496.62</v>
      </c>
      <c r="E96" s="63"/>
      <c r="F96" s="39"/>
      <c r="G96" s="63"/>
      <c r="H96" s="29"/>
      <c r="I96" s="41"/>
      <c r="J96" s="57"/>
      <c r="K96" s="29"/>
      <c r="L96" s="29"/>
      <c r="M96" s="45"/>
      <c r="N96" s="29"/>
      <c r="O96" s="41"/>
      <c r="Q96" s="21">
        <v>143.63999999999999</v>
      </c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18"/>
      <c r="AO96" s="22"/>
    </row>
    <row r="97" spans="1:41" ht="12.75" customHeight="1" x14ac:dyDescent="0.2">
      <c r="A97" s="36">
        <v>39279</v>
      </c>
      <c r="B97" s="44" t="s">
        <v>75</v>
      </c>
      <c r="C97" s="21">
        <v>2.39</v>
      </c>
      <c r="E97" s="23"/>
      <c r="F97" s="36">
        <v>39279</v>
      </c>
      <c r="G97" s="18"/>
      <c r="I97" s="41"/>
      <c r="J97" s="41"/>
      <c r="M97" s="43">
        <v>2.39</v>
      </c>
      <c r="O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18"/>
    </row>
    <row r="98" spans="1:41" ht="12.75" customHeight="1" x14ac:dyDescent="0.2">
      <c r="B98" s="40" t="s">
        <v>74</v>
      </c>
      <c r="C98" s="21">
        <v>51.3</v>
      </c>
      <c r="E98" s="23"/>
      <c r="F98" s="20"/>
      <c r="G98" s="42" t="s">
        <v>74</v>
      </c>
      <c r="H98" s="21">
        <v>51.3</v>
      </c>
      <c r="I98" s="41"/>
      <c r="J98" s="41"/>
      <c r="L98" s="43">
        <v>51.3</v>
      </c>
      <c r="M98" s="43"/>
      <c r="O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18"/>
    </row>
    <row r="99" spans="1:41" ht="12.75" customHeight="1" x14ac:dyDescent="0.2">
      <c r="B99" s="40" t="s">
        <v>73</v>
      </c>
      <c r="C99" s="21">
        <v>17.12</v>
      </c>
      <c r="E99" s="23"/>
      <c r="F99" s="20"/>
      <c r="G99" s="42"/>
      <c r="I99" s="41"/>
      <c r="J99" s="41"/>
      <c r="M99" s="43">
        <v>17.12</v>
      </c>
      <c r="O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18"/>
    </row>
    <row r="100" spans="1:41" ht="12.75" customHeight="1" x14ac:dyDescent="0.2">
      <c r="B100" s="40" t="s">
        <v>72</v>
      </c>
      <c r="C100" s="21">
        <v>12.54</v>
      </c>
      <c r="E100" s="23"/>
      <c r="F100" s="20"/>
      <c r="G100" s="42" t="s">
        <v>72</v>
      </c>
      <c r="H100" s="21">
        <v>12.54</v>
      </c>
      <c r="I100" s="41"/>
      <c r="J100" s="41"/>
      <c r="L100" s="43">
        <v>12.54</v>
      </c>
      <c r="M100" s="43"/>
      <c r="O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18"/>
    </row>
    <row r="101" spans="1:41" ht="12.75" customHeight="1" x14ac:dyDescent="0.2">
      <c r="B101" s="40" t="s">
        <v>71</v>
      </c>
      <c r="C101" s="21">
        <v>218.24</v>
      </c>
      <c r="E101" s="23"/>
      <c r="F101" s="20"/>
      <c r="G101" s="42"/>
      <c r="I101" s="41"/>
      <c r="J101" s="41"/>
      <c r="M101" s="43"/>
      <c r="O101" s="41"/>
      <c r="P101" s="21">
        <v>218.24</v>
      </c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18"/>
    </row>
    <row r="102" spans="1:41" ht="12.75" customHeight="1" x14ac:dyDescent="0.2">
      <c r="B102" s="40" t="s">
        <v>70</v>
      </c>
      <c r="C102" s="21">
        <v>53.35</v>
      </c>
      <c r="E102" s="23"/>
      <c r="G102" s="23"/>
      <c r="I102" s="41"/>
      <c r="J102" s="41"/>
      <c r="M102" s="43"/>
      <c r="N102" s="21">
        <v>53.35</v>
      </c>
      <c r="O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</row>
    <row r="103" spans="1:41" ht="12.75" customHeight="1" x14ac:dyDescent="0.2">
      <c r="B103" s="40" t="s">
        <v>69</v>
      </c>
      <c r="C103" s="21">
        <v>21.17</v>
      </c>
      <c r="E103" s="31"/>
      <c r="F103" s="41"/>
      <c r="G103" s="41"/>
      <c r="I103" s="41"/>
      <c r="J103" s="41"/>
      <c r="M103" s="43"/>
      <c r="N103" s="21">
        <v>21.17</v>
      </c>
      <c r="O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</row>
    <row r="104" spans="1:41" ht="12.75" customHeight="1" x14ac:dyDescent="0.2">
      <c r="B104" s="47" t="s">
        <v>68</v>
      </c>
      <c r="C104" s="21">
        <v>1.87</v>
      </c>
      <c r="I104" s="41"/>
      <c r="J104" s="41"/>
      <c r="M104" s="43"/>
      <c r="N104" s="21">
        <v>1.87</v>
      </c>
      <c r="O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</row>
    <row r="105" spans="1:41" ht="12.75" customHeight="1" x14ac:dyDescent="0.2">
      <c r="A105" s="39"/>
      <c r="B105" s="46" t="s">
        <v>76</v>
      </c>
      <c r="C105" s="29">
        <v>143.63999999999999</v>
      </c>
      <c r="D105" s="29">
        <f>SUM(C97:C105)</f>
        <v>521.62000000000012</v>
      </c>
      <c r="E105" s="63"/>
      <c r="F105" s="39"/>
      <c r="G105" s="63"/>
      <c r="H105" s="29"/>
      <c r="I105" s="41"/>
      <c r="J105" s="57"/>
      <c r="K105" s="29"/>
      <c r="L105" s="29"/>
      <c r="M105" s="45"/>
      <c r="N105" s="29"/>
      <c r="O105" s="41"/>
      <c r="Q105" s="21">
        <v>143.63999999999999</v>
      </c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18"/>
      <c r="AO105" s="22"/>
    </row>
    <row r="106" spans="1:41" ht="12.75" customHeight="1" x14ac:dyDescent="0.2">
      <c r="A106" s="36">
        <v>39315</v>
      </c>
      <c r="B106" s="44" t="s">
        <v>75</v>
      </c>
      <c r="C106" s="21">
        <v>3.16</v>
      </c>
      <c r="E106" s="23"/>
      <c r="F106" s="36">
        <v>39315</v>
      </c>
      <c r="G106" s="23"/>
      <c r="I106" s="41"/>
      <c r="J106" s="41"/>
      <c r="M106" s="43">
        <v>3.16</v>
      </c>
      <c r="O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</row>
    <row r="107" spans="1:41" ht="12.75" customHeight="1" x14ac:dyDescent="0.2">
      <c r="B107" s="40" t="s">
        <v>74</v>
      </c>
      <c r="C107" s="21">
        <v>51.3</v>
      </c>
      <c r="E107" s="23"/>
      <c r="F107" s="59"/>
      <c r="G107" s="42" t="s">
        <v>74</v>
      </c>
      <c r="H107" s="21">
        <v>51.3</v>
      </c>
      <c r="I107" s="41"/>
      <c r="J107" s="41"/>
      <c r="L107" s="43">
        <v>51.3</v>
      </c>
      <c r="M107" s="43"/>
      <c r="O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</row>
    <row r="108" spans="1:41" ht="12.75" customHeight="1" x14ac:dyDescent="0.2">
      <c r="B108" s="40" t="s">
        <v>73</v>
      </c>
      <c r="C108" s="21">
        <v>17.309999999999999</v>
      </c>
      <c r="E108" s="18"/>
      <c r="F108" s="20"/>
      <c r="G108" s="42"/>
      <c r="I108" s="41"/>
      <c r="J108" s="41"/>
      <c r="M108" s="43">
        <v>17.309999999999999</v>
      </c>
      <c r="O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18"/>
    </row>
    <row r="109" spans="1:41" ht="12.75" customHeight="1" x14ac:dyDescent="0.2">
      <c r="B109" s="40" t="s">
        <v>72</v>
      </c>
      <c r="C109" s="21">
        <v>12.54</v>
      </c>
      <c r="E109" s="18"/>
      <c r="F109" s="20"/>
      <c r="G109" s="42" t="s">
        <v>72</v>
      </c>
      <c r="H109" s="21">
        <v>12.54</v>
      </c>
      <c r="I109" s="41"/>
      <c r="J109" s="41"/>
      <c r="L109" s="43">
        <v>12.54</v>
      </c>
      <c r="M109" s="43"/>
      <c r="O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18"/>
      <c r="AO109" s="22"/>
    </row>
    <row r="110" spans="1:41" ht="12.75" customHeight="1" x14ac:dyDescent="0.2">
      <c r="B110" s="40" t="s">
        <v>71</v>
      </c>
      <c r="C110" s="21">
        <v>218.24</v>
      </c>
      <c r="E110" s="18"/>
      <c r="F110" s="20"/>
      <c r="G110" s="42"/>
      <c r="I110" s="41"/>
      <c r="J110" s="41"/>
      <c r="M110" s="43"/>
      <c r="O110" s="41"/>
      <c r="P110" s="21">
        <v>218.24</v>
      </c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18"/>
      <c r="AO110" s="22"/>
    </row>
    <row r="111" spans="1:41" ht="12.75" customHeight="1" x14ac:dyDescent="0.2">
      <c r="B111" s="40" t="s">
        <v>70</v>
      </c>
      <c r="C111" s="21">
        <v>56.62</v>
      </c>
      <c r="E111" s="19"/>
      <c r="F111" s="20"/>
      <c r="G111" s="18"/>
      <c r="I111" s="41"/>
      <c r="J111" s="41"/>
      <c r="M111" s="43"/>
      <c r="N111" s="21">
        <v>56.62</v>
      </c>
      <c r="O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18"/>
      <c r="AO111" s="22"/>
    </row>
    <row r="112" spans="1:41" ht="12.75" customHeight="1" x14ac:dyDescent="0.2">
      <c r="B112" s="40" t="s">
        <v>69</v>
      </c>
      <c r="C112" s="21">
        <v>23.32</v>
      </c>
      <c r="E112" s="18"/>
      <c r="F112" s="20"/>
      <c r="G112" s="18"/>
      <c r="I112" s="41"/>
      <c r="J112" s="41"/>
      <c r="M112" s="43"/>
      <c r="N112" s="21">
        <v>23.32</v>
      </c>
      <c r="O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18"/>
      <c r="AO112" s="22"/>
    </row>
    <row r="113" spans="1:41" ht="12.75" customHeight="1" x14ac:dyDescent="0.2">
      <c r="B113" s="47" t="s">
        <v>68</v>
      </c>
      <c r="C113" s="21">
        <v>1.87</v>
      </c>
      <c r="E113" s="23"/>
      <c r="F113" s="20"/>
      <c r="G113" s="18"/>
      <c r="I113" s="41"/>
      <c r="J113" s="41"/>
      <c r="M113" s="43"/>
      <c r="N113" s="21">
        <v>1.87</v>
      </c>
      <c r="O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18"/>
    </row>
    <row r="114" spans="1:41" ht="12.75" customHeight="1" x14ac:dyDescent="0.2">
      <c r="A114" s="39"/>
      <c r="B114" s="46" t="s">
        <v>76</v>
      </c>
      <c r="C114" s="29">
        <v>310.08</v>
      </c>
      <c r="D114" s="29">
        <f>SUM(C106:C114)</f>
        <v>694.44</v>
      </c>
      <c r="E114" s="63"/>
      <c r="F114" s="39"/>
      <c r="G114" s="63"/>
      <c r="H114" s="29"/>
      <c r="I114" s="41"/>
      <c r="J114" s="57"/>
      <c r="K114" s="29"/>
      <c r="L114" s="29"/>
      <c r="M114" s="45"/>
      <c r="N114" s="29"/>
      <c r="O114" s="41"/>
      <c r="Q114" s="21">
        <v>310.08</v>
      </c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18"/>
      <c r="AO114" s="22"/>
    </row>
    <row r="115" spans="1:41" ht="12.75" customHeight="1" x14ac:dyDescent="0.2">
      <c r="A115" s="36">
        <v>39344</v>
      </c>
      <c r="B115" s="44" t="s">
        <v>75</v>
      </c>
      <c r="C115" s="21">
        <v>3.93</v>
      </c>
      <c r="E115" s="23"/>
      <c r="F115" s="36">
        <v>39344</v>
      </c>
      <c r="G115" s="23"/>
      <c r="I115" s="41"/>
      <c r="J115" s="41"/>
      <c r="M115" s="43">
        <v>3.93</v>
      </c>
      <c r="O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18"/>
    </row>
    <row r="116" spans="1:41" ht="12.75" customHeight="1" x14ac:dyDescent="0.2">
      <c r="B116" s="40" t="s">
        <v>74</v>
      </c>
      <c r="C116" s="21">
        <v>51.3</v>
      </c>
      <c r="E116" s="23"/>
      <c r="F116" s="59"/>
      <c r="G116" s="42" t="s">
        <v>74</v>
      </c>
      <c r="H116" s="21">
        <v>51.3</v>
      </c>
      <c r="I116" s="41"/>
      <c r="J116" s="41"/>
      <c r="L116" s="43">
        <v>51.3</v>
      </c>
      <c r="M116" s="43"/>
      <c r="O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18"/>
    </row>
    <row r="117" spans="1:41" ht="12.75" customHeight="1" x14ac:dyDescent="0.2">
      <c r="B117" s="40" t="s">
        <v>73</v>
      </c>
      <c r="C117" s="21">
        <v>17.489999999999998</v>
      </c>
      <c r="E117" s="23"/>
      <c r="F117" s="20"/>
      <c r="G117" s="42"/>
      <c r="I117" s="41"/>
      <c r="J117" s="41"/>
      <c r="M117" s="43">
        <v>17.489999999999998</v>
      </c>
      <c r="O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18"/>
    </row>
    <row r="118" spans="1:41" ht="12.75" customHeight="1" x14ac:dyDescent="0.2">
      <c r="B118" s="40" t="s">
        <v>72</v>
      </c>
      <c r="C118" s="21">
        <v>12.54</v>
      </c>
      <c r="E118" s="23"/>
      <c r="F118" s="20"/>
      <c r="G118" s="42" t="s">
        <v>72</v>
      </c>
      <c r="H118" s="21">
        <v>12.54</v>
      </c>
      <c r="I118" s="41"/>
      <c r="J118" s="41"/>
      <c r="L118" s="43">
        <v>12.54</v>
      </c>
      <c r="M118" s="43"/>
      <c r="O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18"/>
    </row>
    <row r="119" spans="1:41" ht="12.75" customHeight="1" x14ac:dyDescent="0.2">
      <c r="B119" s="40" t="s">
        <v>71</v>
      </c>
      <c r="C119" s="21">
        <v>218.24</v>
      </c>
      <c r="E119" s="23"/>
      <c r="F119" s="20"/>
      <c r="G119" s="42"/>
      <c r="I119" s="41"/>
      <c r="J119" s="41"/>
      <c r="M119" s="43"/>
      <c r="O119" s="41"/>
      <c r="P119" s="21">
        <v>218.24</v>
      </c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18"/>
    </row>
    <row r="120" spans="1:41" ht="12.75" customHeight="1" x14ac:dyDescent="0.2">
      <c r="B120" s="40" t="s">
        <v>70</v>
      </c>
      <c r="C120" s="21">
        <v>59.9</v>
      </c>
      <c r="E120" s="18"/>
      <c r="F120" s="20"/>
      <c r="G120" s="18"/>
      <c r="I120" s="41"/>
      <c r="J120" s="41"/>
      <c r="M120" s="43"/>
      <c r="N120" s="21">
        <v>59.9</v>
      </c>
      <c r="O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18"/>
      <c r="AO120" s="22"/>
    </row>
    <row r="121" spans="1:41" ht="12.75" customHeight="1" x14ac:dyDescent="0.2">
      <c r="B121" s="40" t="s">
        <v>69</v>
      </c>
      <c r="C121" s="21">
        <v>27.98</v>
      </c>
      <c r="E121" s="19"/>
      <c r="F121" s="20"/>
      <c r="G121" s="18"/>
      <c r="I121" s="41"/>
      <c r="J121" s="41"/>
      <c r="M121" s="43"/>
      <c r="N121" s="21">
        <v>27.98</v>
      </c>
      <c r="O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65"/>
      <c r="AF121" s="41"/>
      <c r="AG121" s="65"/>
      <c r="AH121" s="41"/>
      <c r="AI121" s="65"/>
      <c r="AJ121" s="65"/>
      <c r="AK121" s="65"/>
      <c r="AL121" s="65"/>
      <c r="AM121" s="18"/>
      <c r="AO121" s="22"/>
    </row>
    <row r="122" spans="1:41" ht="12.75" customHeight="1" x14ac:dyDescent="0.2">
      <c r="A122" s="39"/>
      <c r="B122" s="38" t="s">
        <v>68</v>
      </c>
      <c r="C122" s="29">
        <v>1.87</v>
      </c>
      <c r="D122" s="29">
        <f>SUM(C115:C122)</f>
        <v>393.25</v>
      </c>
      <c r="E122" s="46"/>
      <c r="F122" s="62"/>
      <c r="G122" s="46"/>
      <c r="H122" s="29"/>
      <c r="I122" s="41"/>
      <c r="J122" s="57"/>
      <c r="K122" s="29"/>
      <c r="L122" s="29"/>
      <c r="M122" s="45"/>
      <c r="N122" s="29">
        <v>1.87</v>
      </c>
      <c r="O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18"/>
    </row>
    <row r="123" spans="1:41" ht="12.75" customHeight="1" x14ac:dyDescent="0.2">
      <c r="A123" s="36">
        <v>39381</v>
      </c>
      <c r="B123" s="44" t="s">
        <v>75</v>
      </c>
      <c r="C123" s="21">
        <v>4.7</v>
      </c>
      <c r="E123" s="31"/>
      <c r="F123" s="36">
        <v>39381</v>
      </c>
      <c r="G123" s="41"/>
      <c r="I123" s="41"/>
      <c r="J123" s="41"/>
      <c r="M123" s="43">
        <v>4.7</v>
      </c>
      <c r="O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</row>
    <row r="124" spans="1:41" ht="12.75" customHeight="1" x14ac:dyDescent="0.2">
      <c r="B124" s="40" t="s">
        <v>74</v>
      </c>
      <c r="C124" s="21">
        <v>51.3</v>
      </c>
      <c r="D124" s="21" t="s">
        <v>78</v>
      </c>
      <c r="E124" s="23"/>
      <c r="F124" s="59"/>
      <c r="G124" s="42" t="s">
        <v>74</v>
      </c>
      <c r="H124" s="21">
        <v>51.3</v>
      </c>
      <c r="I124" s="41"/>
      <c r="J124" s="41"/>
      <c r="L124" s="43">
        <v>51.3</v>
      </c>
      <c r="M124" s="43"/>
      <c r="O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18"/>
    </row>
    <row r="125" spans="1:41" ht="12.75" customHeight="1" x14ac:dyDescent="0.2">
      <c r="B125" s="40" t="s">
        <v>73</v>
      </c>
      <c r="C125" s="21">
        <v>17.68</v>
      </c>
      <c r="E125" s="19"/>
      <c r="F125" s="20"/>
      <c r="G125" s="42"/>
      <c r="I125" s="41"/>
      <c r="J125" s="41"/>
      <c r="M125" s="43">
        <v>17.68</v>
      </c>
      <c r="O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18"/>
      <c r="AO125" s="22"/>
    </row>
    <row r="126" spans="1:41" ht="12.75" customHeight="1" x14ac:dyDescent="0.2">
      <c r="B126" s="40" t="s">
        <v>72</v>
      </c>
      <c r="C126" s="21">
        <v>12.54</v>
      </c>
      <c r="E126" s="23"/>
      <c r="F126" s="59"/>
      <c r="G126" s="42" t="s">
        <v>72</v>
      </c>
      <c r="H126" s="21">
        <v>12.54</v>
      </c>
      <c r="I126" s="41"/>
      <c r="J126" s="41"/>
      <c r="L126" s="43">
        <v>12.54</v>
      </c>
      <c r="M126" s="43"/>
      <c r="O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18"/>
    </row>
    <row r="127" spans="1:41" ht="12.75" customHeight="1" x14ac:dyDescent="0.2">
      <c r="B127" s="40" t="s">
        <v>71</v>
      </c>
      <c r="C127" s="21">
        <v>218.24</v>
      </c>
      <c r="E127" s="23"/>
      <c r="F127" s="59"/>
      <c r="G127" s="42"/>
      <c r="I127" s="41"/>
      <c r="J127" s="41"/>
      <c r="M127" s="43"/>
      <c r="O127" s="41"/>
      <c r="P127" s="21">
        <v>218.24</v>
      </c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18"/>
    </row>
    <row r="128" spans="1:41" ht="12.75" customHeight="1" x14ac:dyDescent="0.2">
      <c r="B128" s="40" t="s">
        <v>70</v>
      </c>
      <c r="C128" s="21">
        <v>63.17</v>
      </c>
      <c r="E128" s="23"/>
      <c r="F128" s="20"/>
      <c r="G128" s="18"/>
      <c r="I128" s="41"/>
      <c r="J128" s="41"/>
      <c r="M128" s="43"/>
      <c r="N128" s="21">
        <v>63.17</v>
      </c>
      <c r="O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18"/>
    </row>
    <row r="129" spans="1:41" ht="12.75" customHeight="1" x14ac:dyDescent="0.2">
      <c r="B129" s="40" t="s">
        <v>69</v>
      </c>
      <c r="C129" s="21">
        <v>27.98</v>
      </c>
      <c r="E129" s="23"/>
      <c r="F129" s="59"/>
      <c r="G129" s="23"/>
      <c r="I129" s="41"/>
      <c r="J129" s="41"/>
      <c r="M129" s="43"/>
      <c r="N129" s="21">
        <v>27.98</v>
      </c>
      <c r="O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18"/>
    </row>
    <row r="130" spans="1:41" ht="12.75" customHeight="1" x14ac:dyDescent="0.2">
      <c r="A130" s="39"/>
      <c r="B130" s="38" t="s">
        <v>68</v>
      </c>
      <c r="C130" s="29">
        <v>1.87</v>
      </c>
      <c r="D130" s="29">
        <f>SUM(C123:C130)</f>
        <v>397.48000000000008</v>
      </c>
      <c r="E130" s="46"/>
      <c r="F130" s="62"/>
      <c r="G130" s="46"/>
      <c r="H130" s="29"/>
      <c r="I130" s="41"/>
      <c r="J130" s="57"/>
      <c r="K130" s="29"/>
      <c r="L130" s="29"/>
      <c r="M130" s="45"/>
      <c r="N130" s="29">
        <v>1.87</v>
      </c>
      <c r="O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18"/>
    </row>
    <row r="131" spans="1:41" ht="12.75" customHeight="1" x14ac:dyDescent="0.2">
      <c r="A131" s="36">
        <v>39405</v>
      </c>
      <c r="B131" s="44" t="s">
        <v>75</v>
      </c>
      <c r="C131" s="21">
        <v>5.47</v>
      </c>
      <c r="E131" s="23"/>
      <c r="F131" s="36">
        <v>39405</v>
      </c>
      <c r="G131" s="23"/>
      <c r="I131" s="41"/>
      <c r="J131" s="41"/>
      <c r="M131" s="43">
        <v>5.47</v>
      </c>
      <c r="O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18"/>
    </row>
    <row r="132" spans="1:41" ht="12.75" customHeight="1" x14ac:dyDescent="0.2">
      <c r="B132" s="40" t="s">
        <v>74</v>
      </c>
      <c r="C132" s="21">
        <v>51.3</v>
      </c>
      <c r="E132" s="23"/>
      <c r="F132" s="20"/>
      <c r="G132" s="42" t="s">
        <v>74</v>
      </c>
      <c r="H132" s="21">
        <v>51.3</v>
      </c>
      <c r="I132" s="41"/>
      <c r="J132" s="41"/>
      <c r="L132" s="43">
        <v>51.3</v>
      </c>
      <c r="M132" s="43"/>
      <c r="O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18"/>
    </row>
    <row r="133" spans="1:41" ht="12.75" customHeight="1" x14ac:dyDescent="0.2">
      <c r="B133" s="40" t="s">
        <v>73</v>
      </c>
      <c r="C133" s="21">
        <v>17.87</v>
      </c>
      <c r="E133" s="23"/>
      <c r="F133" s="59"/>
      <c r="G133" s="42"/>
      <c r="I133" s="41"/>
      <c r="J133" s="41"/>
      <c r="M133" s="43">
        <v>17.87</v>
      </c>
      <c r="O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18"/>
    </row>
    <row r="134" spans="1:41" ht="12.75" customHeight="1" x14ac:dyDescent="0.2">
      <c r="B134" s="40" t="s">
        <v>72</v>
      </c>
      <c r="C134" s="21">
        <v>12.54</v>
      </c>
      <c r="E134" s="23"/>
      <c r="F134" s="59"/>
      <c r="G134" s="42" t="s">
        <v>72</v>
      </c>
      <c r="H134" s="21">
        <v>12.54</v>
      </c>
      <c r="I134" s="41"/>
      <c r="J134" s="41"/>
      <c r="L134" s="43">
        <v>12.54</v>
      </c>
      <c r="M134" s="43"/>
      <c r="O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18"/>
    </row>
    <row r="135" spans="1:41" ht="12.75" customHeight="1" x14ac:dyDescent="0.2">
      <c r="B135" s="40" t="s">
        <v>71</v>
      </c>
      <c r="C135" s="21">
        <v>218.24</v>
      </c>
      <c r="E135" s="23"/>
      <c r="F135" s="59"/>
      <c r="G135" s="42"/>
      <c r="I135" s="41"/>
      <c r="J135" s="41"/>
      <c r="M135" s="43"/>
      <c r="O135" s="41"/>
      <c r="P135" s="21">
        <v>218.24</v>
      </c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18"/>
    </row>
    <row r="136" spans="1:41" ht="12.75" customHeight="1" x14ac:dyDescent="0.2">
      <c r="B136" s="40" t="s">
        <v>70</v>
      </c>
      <c r="C136" s="21">
        <v>66.44</v>
      </c>
      <c r="E136" s="23"/>
      <c r="F136" s="59"/>
      <c r="G136" s="23"/>
      <c r="I136" s="41"/>
      <c r="J136" s="41"/>
      <c r="M136" s="43"/>
      <c r="N136" s="21">
        <v>66.44</v>
      </c>
      <c r="O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18"/>
    </row>
    <row r="137" spans="1:41" ht="12.75" customHeight="1" x14ac:dyDescent="0.2">
      <c r="B137" s="40" t="s">
        <v>69</v>
      </c>
      <c r="C137" s="21">
        <v>27.98</v>
      </c>
      <c r="E137" s="23"/>
      <c r="F137" s="59"/>
      <c r="G137" s="23"/>
      <c r="I137" s="41"/>
      <c r="J137" s="41"/>
      <c r="M137" s="43"/>
      <c r="N137" s="21">
        <v>27.98</v>
      </c>
      <c r="O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18"/>
    </row>
    <row r="138" spans="1:41" ht="12.75" customHeight="1" x14ac:dyDescent="0.2">
      <c r="B138" s="47" t="s">
        <v>68</v>
      </c>
      <c r="C138" s="21">
        <v>1.87</v>
      </c>
      <c r="E138" s="23"/>
      <c r="F138" s="59"/>
      <c r="G138" s="23"/>
      <c r="I138" s="41"/>
      <c r="J138" s="41"/>
      <c r="M138" s="43"/>
      <c r="N138" s="21">
        <v>1.87</v>
      </c>
      <c r="O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18"/>
    </row>
    <row r="139" spans="1:41" ht="12.75" customHeight="1" x14ac:dyDescent="0.2">
      <c r="A139" s="39"/>
      <c r="B139" s="46" t="s">
        <v>76</v>
      </c>
      <c r="C139" s="29">
        <v>310.08</v>
      </c>
      <c r="D139" s="29">
        <f>SUM(C131:C139)</f>
        <v>711.79</v>
      </c>
      <c r="E139" s="64"/>
      <c r="F139" s="39"/>
      <c r="G139" s="63"/>
      <c r="H139" s="29"/>
      <c r="I139" s="41"/>
      <c r="J139" s="57"/>
      <c r="K139" s="29"/>
      <c r="L139" s="29"/>
      <c r="M139" s="45"/>
      <c r="N139" s="29"/>
      <c r="O139" s="41"/>
      <c r="Q139" s="21">
        <v>310.08</v>
      </c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18"/>
      <c r="AO139" s="22"/>
    </row>
    <row r="140" spans="1:41" ht="12.75" customHeight="1" x14ac:dyDescent="0.2">
      <c r="A140" s="36">
        <v>39435</v>
      </c>
      <c r="B140" s="44" t="s">
        <v>75</v>
      </c>
      <c r="C140" s="21">
        <v>5.2</v>
      </c>
      <c r="E140" s="23"/>
      <c r="F140" s="36">
        <v>39435</v>
      </c>
      <c r="G140" s="23"/>
      <c r="I140" s="41"/>
      <c r="J140" s="41"/>
      <c r="M140" s="43">
        <v>5.2</v>
      </c>
      <c r="O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18"/>
    </row>
    <row r="141" spans="1:41" ht="12.75" customHeight="1" x14ac:dyDescent="0.2">
      <c r="B141" s="40" t="s">
        <v>74</v>
      </c>
      <c r="C141" s="21">
        <v>51.3</v>
      </c>
      <c r="E141" s="23"/>
      <c r="F141" s="59"/>
      <c r="G141" s="42" t="s">
        <v>74</v>
      </c>
      <c r="H141" s="21">
        <v>51.3</v>
      </c>
      <c r="I141" s="41"/>
      <c r="J141" s="41"/>
      <c r="L141" s="43">
        <v>51.3</v>
      </c>
      <c r="M141" s="43"/>
      <c r="O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18"/>
    </row>
    <row r="142" spans="1:41" ht="12.75" customHeight="1" x14ac:dyDescent="0.2">
      <c r="B142" s="40" t="s">
        <v>73</v>
      </c>
      <c r="C142" s="21">
        <v>15.05</v>
      </c>
      <c r="E142" s="23"/>
      <c r="F142" s="59"/>
      <c r="G142" s="42"/>
      <c r="I142" s="41"/>
      <c r="J142" s="41"/>
      <c r="M142" s="43">
        <v>15.05</v>
      </c>
      <c r="O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18"/>
    </row>
    <row r="143" spans="1:41" ht="12.75" customHeight="1" x14ac:dyDescent="0.2">
      <c r="B143" s="40" t="s">
        <v>72</v>
      </c>
      <c r="C143" s="21">
        <v>12.54</v>
      </c>
      <c r="E143" s="19"/>
      <c r="F143" s="20"/>
      <c r="G143" s="42" t="s">
        <v>72</v>
      </c>
      <c r="H143" s="21">
        <v>12.54</v>
      </c>
      <c r="I143" s="41"/>
      <c r="J143" s="41"/>
      <c r="L143" s="43">
        <v>12.54</v>
      </c>
      <c r="M143" s="43"/>
      <c r="O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18"/>
      <c r="AO143" s="22"/>
    </row>
    <row r="144" spans="1:41" ht="12.75" customHeight="1" x14ac:dyDescent="0.2">
      <c r="B144" s="40" t="s">
        <v>71</v>
      </c>
      <c r="C144" s="21">
        <v>218.24</v>
      </c>
      <c r="E144" s="19"/>
      <c r="F144" s="20"/>
      <c r="G144" s="42"/>
      <c r="I144" s="41"/>
      <c r="J144" s="41"/>
      <c r="M144" s="43"/>
      <c r="O144" s="41"/>
      <c r="P144" s="21">
        <v>218.24</v>
      </c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18"/>
      <c r="AO144" s="22"/>
    </row>
    <row r="145" spans="1:41" ht="12.75" customHeight="1" x14ac:dyDescent="0.2">
      <c r="B145" s="40" t="s">
        <v>70</v>
      </c>
      <c r="C145" s="21">
        <v>58.1</v>
      </c>
      <c r="E145" s="19"/>
      <c r="F145" s="20"/>
      <c r="G145" s="18"/>
      <c r="I145" s="41"/>
      <c r="J145" s="41"/>
      <c r="M145" s="43"/>
      <c r="N145" s="21">
        <v>58.1</v>
      </c>
      <c r="O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18"/>
      <c r="AO145" s="22"/>
    </row>
    <row r="146" spans="1:41" ht="12.75" customHeight="1" x14ac:dyDescent="0.2">
      <c r="B146" s="40" t="s">
        <v>69</v>
      </c>
      <c r="C146" s="21">
        <v>27.19</v>
      </c>
      <c r="E146" s="23"/>
      <c r="F146" s="59"/>
      <c r="G146" s="23"/>
      <c r="I146" s="41"/>
      <c r="J146" s="41"/>
      <c r="M146" s="43"/>
      <c r="N146" s="21">
        <v>27.19</v>
      </c>
      <c r="O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18"/>
    </row>
    <row r="147" spans="1:41" ht="12.75" customHeight="1" x14ac:dyDescent="0.2">
      <c r="A147" s="39"/>
      <c r="B147" s="38" t="s">
        <v>68</v>
      </c>
      <c r="C147" s="29">
        <v>1.56</v>
      </c>
      <c r="D147" s="29">
        <f>SUM(C140:C147)</f>
        <v>389.18000000000006</v>
      </c>
      <c r="E147" s="46"/>
      <c r="F147" s="62"/>
      <c r="G147" s="46"/>
      <c r="H147" s="29"/>
      <c r="I147" s="41"/>
      <c r="J147" s="57"/>
      <c r="K147" s="29"/>
      <c r="L147" s="29"/>
      <c r="M147" s="45"/>
      <c r="N147" s="29">
        <v>1.56</v>
      </c>
      <c r="O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18"/>
    </row>
    <row r="148" spans="1:41" ht="12.75" customHeight="1" x14ac:dyDescent="0.2">
      <c r="A148" s="36">
        <v>39469</v>
      </c>
      <c r="B148" s="44" t="s">
        <v>75</v>
      </c>
      <c r="C148" s="21">
        <v>7.01</v>
      </c>
      <c r="E148" s="18"/>
      <c r="F148" s="36">
        <v>39469</v>
      </c>
      <c r="G148" s="18"/>
      <c r="I148" s="41"/>
      <c r="J148" s="41"/>
      <c r="L148" s="43"/>
      <c r="M148" s="43">
        <v>7.01</v>
      </c>
      <c r="O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</row>
    <row r="149" spans="1:41" ht="12.75" customHeight="1" x14ac:dyDescent="0.2">
      <c r="B149" s="40" t="s">
        <v>74</v>
      </c>
      <c r="C149" s="21">
        <v>51.3</v>
      </c>
      <c r="E149" s="31"/>
      <c r="F149" s="41"/>
      <c r="G149" s="42" t="s">
        <v>74</v>
      </c>
      <c r="H149" s="21">
        <v>51.3</v>
      </c>
      <c r="I149" s="41"/>
      <c r="J149" s="41"/>
      <c r="L149" s="43">
        <v>51.3</v>
      </c>
      <c r="M149" s="43"/>
      <c r="O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</row>
    <row r="150" spans="1:41" ht="12.75" customHeight="1" x14ac:dyDescent="0.2">
      <c r="B150" s="40" t="s">
        <v>73</v>
      </c>
      <c r="C150" s="21">
        <v>18.25</v>
      </c>
      <c r="E150" s="23"/>
      <c r="F150" s="59"/>
      <c r="G150" s="42"/>
      <c r="I150" s="41"/>
      <c r="J150" s="41"/>
      <c r="M150" s="43">
        <v>18.25</v>
      </c>
      <c r="O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18"/>
    </row>
    <row r="151" spans="1:41" ht="12.75" customHeight="1" x14ac:dyDescent="0.2">
      <c r="B151" s="40" t="s">
        <v>72</v>
      </c>
      <c r="C151" s="21">
        <v>12.54</v>
      </c>
      <c r="E151" s="23"/>
      <c r="F151" s="59"/>
      <c r="G151" s="42" t="s">
        <v>72</v>
      </c>
      <c r="H151" s="21">
        <v>12.54</v>
      </c>
      <c r="I151" s="41"/>
      <c r="J151" s="41"/>
      <c r="L151" s="43">
        <v>12.54</v>
      </c>
      <c r="M151" s="43"/>
      <c r="O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18"/>
    </row>
    <row r="152" spans="1:41" ht="12.75" customHeight="1" x14ac:dyDescent="0.2">
      <c r="B152" s="40" t="s">
        <v>71</v>
      </c>
      <c r="C152" s="21">
        <v>218.24</v>
      </c>
      <c r="E152" s="23"/>
      <c r="F152" s="59"/>
      <c r="G152" s="42"/>
      <c r="I152" s="41"/>
      <c r="J152" s="41"/>
      <c r="M152" s="43"/>
      <c r="O152" s="41"/>
      <c r="P152" s="21">
        <v>218.24</v>
      </c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18"/>
    </row>
    <row r="153" spans="1:41" ht="12.75" customHeight="1" x14ac:dyDescent="0.2">
      <c r="B153" s="40" t="s">
        <v>70</v>
      </c>
      <c r="C153" s="21">
        <v>72.989999999999995</v>
      </c>
      <c r="E153" s="23"/>
      <c r="F153" s="59"/>
      <c r="G153" s="23"/>
      <c r="I153" s="41"/>
      <c r="J153" s="41"/>
      <c r="M153" s="43"/>
      <c r="N153" s="21">
        <v>72.989999999999995</v>
      </c>
      <c r="O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18"/>
    </row>
    <row r="154" spans="1:41" ht="12.75" customHeight="1" x14ac:dyDescent="0.2">
      <c r="B154" s="40" t="s">
        <v>69</v>
      </c>
      <c r="C154" s="21">
        <v>32.630000000000003</v>
      </c>
      <c r="E154" s="19"/>
      <c r="F154" s="20"/>
      <c r="G154" s="18"/>
      <c r="I154" s="41"/>
      <c r="J154" s="41"/>
      <c r="M154" s="43"/>
      <c r="N154" s="21">
        <v>32.630000000000003</v>
      </c>
      <c r="O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18"/>
      <c r="AO154" s="22"/>
    </row>
    <row r="155" spans="1:41" ht="12.75" customHeight="1" x14ac:dyDescent="0.2">
      <c r="B155" s="47" t="s">
        <v>68</v>
      </c>
      <c r="C155" s="21">
        <v>1.87</v>
      </c>
      <c r="E155" s="23"/>
      <c r="F155" s="59"/>
      <c r="I155" s="41"/>
      <c r="J155" s="41"/>
      <c r="M155" s="43"/>
      <c r="N155" s="21">
        <v>1.87</v>
      </c>
      <c r="O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18"/>
    </row>
    <row r="156" spans="1:41" ht="12.75" customHeight="1" x14ac:dyDescent="0.2">
      <c r="A156" s="39"/>
      <c r="B156" s="46" t="s">
        <v>76</v>
      </c>
      <c r="C156" s="29">
        <v>155.04</v>
      </c>
      <c r="D156" s="29">
        <f>SUM(C148:C156)</f>
        <v>569.87</v>
      </c>
      <c r="E156" s="46"/>
      <c r="F156" s="60"/>
      <c r="G156" s="37"/>
      <c r="H156" s="29"/>
      <c r="I156" s="41"/>
      <c r="J156" s="57"/>
      <c r="K156" s="29"/>
      <c r="L156" s="29"/>
      <c r="M156" s="45"/>
      <c r="N156" s="29"/>
      <c r="O156" s="41"/>
      <c r="Q156" s="21">
        <v>155.04</v>
      </c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18"/>
    </row>
    <row r="157" spans="1:41" ht="12.75" customHeight="1" x14ac:dyDescent="0.2">
      <c r="A157" s="36">
        <v>39496</v>
      </c>
      <c r="B157" s="44" t="s">
        <v>75</v>
      </c>
      <c r="C157" s="21">
        <v>7.13</v>
      </c>
      <c r="E157" s="23"/>
      <c r="F157" s="36">
        <v>39496</v>
      </c>
      <c r="I157" s="41"/>
      <c r="J157" s="41"/>
      <c r="M157" s="43">
        <v>7.13</v>
      </c>
      <c r="O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18"/>
    </row>
    <row r="158" spans="1:41" ht="12.75" customHeight="1" x14ac:dyDescent="0.2">
      <c r="B158" s="40" t="s">
        <v>74</v>
      </c>
      <c r="C158" s="21">
        <v>51.3</v>
      </c>
      <c r="E158" s="23"/>
      <c r="F158" s="59"/>
      <c r="G158" s="42" t="s">
        <v>74</v>
      </c>
      <c r="H158" s="21">
        <v>51.3</v>
      </c>
      <c r="I158" s="41"/>
      <c r="J158" s="41"/>
      <c r="L158" s="43">
        <v>51.3</v>
      </c>
      <c r="M158" s="43"/>
      <c r="O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18"/>
    </row>
    <row r="159" spans="1:41" ht="12.75" customHeight="1" x14ac:dyDescent="0.2">
      <c r="B159" s="40" t="s">
        <v>73</v>
      </c>
      <c r="C159" s="21">
        <v>16.899999999999999</v>
      </c>
      <c r="E159" s="23"/>
      <c r="F159" s="59"/>
      <c r="G159" s="42"/>
      <c r="I159" s="41"/>
      <c r="J159" s="41"/>
      <c r="M159" s="43">
        <v>16.899999999999999</v>
      </c>
      <c r="O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18"/>
    </row>
    <row r="160" spans="1:41" ht="12.75" customHeight="1" x14ac:dyDescent="0.2">
      <c r="B160" s="40" t="s">
        <v>72</v>
      </c>
      <c r="C160" s="21">
        <v>12.54</v>
      </c>
      <c r="E160" s="18"/>
      <c r="F160" s="20"/>
      <c r="G160" s="42" t="s">
        <v>72</v>
      </c>
      <c r="H160" s="21">
        <v>12.54</v>
      </c>
      <c r="I160" s="41"/>
      <c r="J160" s="41"/>
      <c r="L160" s="43">
        <v>12.54</v>
      </c>
      <c r="M160" s="43"/>
      <c r="O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61"/>
      <c r="AO160" s="22"/>
    </row>
    <row r="161" spans="1:41" ht="12.75" customHeight="1" x14ac:dyDescent="0.2">
      <c r="B161" s="40" t="s">
        <v>71</v>
      </c>
      <c r="C161" s="21">
        <v>218.24</v>
      </c>
      <c r="E161" s="18"/>
      <c r="F161" s="20"/>
      <c r="G161" s="42"/>
      <c r="I161" s="41"/>
      <c r="J161" s="41"/>
      <c r="M161" s="43"/>
      <c r="O161" s="41"/>
      <c r="P161" s="21">
        <v>218.24</v>
      </c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61"/>
      <c r="AO161" s="22"/>
    </row>
    <row r="162" spans="1:41" ht="12.75" customHeight="1" x14ac:dyDescent="0.2">
      <c r="B162" s="40" t="s">
        <v>70</v>
      </c>
      <c r="C162" s="21">
        <v>69.91</v>
      </c>
      <c r="E162" s="23"/>
      <c r="F162" s="59"/>
      <c r="I162" s="41"/>
      <c r="J162" s="41"/>
      <c r="M162" s="43"/>
      <c r="N162" s="21">
        <v>69.91</v>
      </c>
      <c r="O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18"/>
    </row>
    <row r="163" spans="1:41" ht="12.75" customHeight="1" x14ac:dyDescent="0.2">
      <c r="B163" s="40" t="s">
        <v>69</v>
      </c>
      <c r="C163" s="21">
        <v>32.04</v>
      </c>
      <c r="E163" s="23"/>
      <c r="F163" s="59"/>
      <c r="I163" s="41"/>
      <c r="J163" s="41"/>
      <c r="M163" s="43"/>
      <c r="N163" s="21">
        <v>32.04</v>
      </c>
      <c r="O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18"/>
    </row>
    <row r="164" spans="1:41" ht="12.75" customHeight="1" x14ac:dyDescent="0.2">
      <c r="A164" s="39"/>
      <c r="B164" s="38" t="s">
        <v>68</v>
      </c>
      <c r="C164" s="29">
        <v>1.71</v>
      </c>
      <c r="D164" s="29">
        <f>SUM(C157:C164)</f>
        <v>409.77</v>
      </c>
      <c r="E164" s="46"/>
      <c r="F164" s="60"/>
      <c r="G164" s="37"/>
      <c r="H164" s="29"/>
      <c r="I164" s="41"/>
      <c r="J164" s="57"/>
      <c r="K164" s="29"/>
      <c r="L164" s="29"/>
      <c r="M164" s="45"/>
      <c r="N164" s="29">
        <v>1.71</v>
      </c>
      <c r="O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18"/>
    </row>
    <row r="165" spans="1:41" ht="12.75" customHeight="1" x14ac:dyDescent="0.2">
      <c r="A165" s="36">
        <v>39525</v>
      </c>
      <c r="B165" s="44" t="s">
        <v>75</v>
      </c>
      <c r="C165" s="21">
        <v>8.5500000000000007</v>
      </c>
      <c r="E165" s="18"/>
      <c r="F165" s="36">
        <v>39525</v>
      </c>
      <c r="G165" s="18"/>
      <c r="I165" s="41"/>
      <c r="J165" s="41"/>
      <c r="M165" s="43">
        <v>8.5500000000000007</v>
      </c>
      <c r="O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18"/>
      <c r="AO165" s="22"/>
    </row>
    <row r="166" spans="1:41" ht="12.75" customHeight="1" x14ac:dyDescent="0.2">
      <c r="B166" s="40" t="s">
        <v>74</v>
      </c>
      <c r="C166" s="21">
        <v>51.3</v>
      </c>
      <c r="E166" s="23"/>
      <c r="F166" s="56"/>
      <c r="G166" s="42" t="s">
        <v>74</v>
      </c>
      <c r="H166" s="21">
        <v>51.3</v>
      </c>
      <c r="I166" s="41"/>
      <c r="J166" s="41"/>
      <c r="L166" s="43">
        <v>51.3</v>
      </c>
      <c r="M166" s="43"/>
      <c r="O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18"/>
    </row>
    <row r="167" spans="1:41" ht="12.75" customHeight="1" x14ac:dyDescent="0.2">
      <c r="B167" s="40" t="s">
        <v>73</v>
      </c>
      <c r="C167" s="21">
        <v>18.62</v>
      </c>
      <c r="E167" s="23"/>
      <c r="F167" s="56"/>
      <c r="G167" s="42"/>
      <c r="I167" s="41"/>
      <c r="J167" s="41"/>
      <c r="M167" s="43">
        <v>18.62</v>
      </c>
      <c r="O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18"/>
    </row>
    <row r="168" spans="1:41" ht="12.75" customHeight="1" x14ac:dyDescent="0.2">
      <c r="B168" s="40" t="s">
        <v>72</v>
      </c>
      <c r="C168" s="21">
        <v>12.54</v>
      </c>
      <c r="E168" s="23"/>
      <c r="F168" s="59"/>
      <c r="G168" s="42" t="s">
        <v>72</v>
      </c>
      <c r="H168" s="21">
        <v>12.54</v>
      </c>
      <c r="I168" s="41"/>
      <c r="J168" s="41"/>
      <c r="L168" s="43">
        <v>12.54</v>
      </c>
      <c r="M168" s="43"/>
      <c r="O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18"/>
    </row>
    <row r="169" spans="1:41" ht="12.75" customHeight="1" x14ac:dyDescent="0.2">
      <c r="B169" s="40" t="s">
        <v>71</v>
      </c>
      <c r="C169" s="21">
        <v>218.24</v>
      </c>
      <c r="E169" s="23"/>
      <c r="F169" s="59"/>
      <c r="G169" s="42"/>
      <c r="I169" s="41"/>
      <c r="J169" s="41"/>
      <c r="M169" s="43"/>
      <c r="O169" s="41"/>
      <c r="P169" s="21">
        <v>218.24</v>
      </c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18"/>
    </row>
    <row r="170" spans="1:41" ht="12.75" customHeight="1" x14ac:dyDescent="0.2">
      <c r="B170" s="40" t="s">
        <v>70</v>
      </c>
      <c r="C170" s="21">
        <v>79.540000000000006</v>
      </c>
      <c r="E170" s="23"/>
      <c r="F170" s="56"/>
      <c r="I170" s="41"/>
      <c r="J170" s="41"/>
      <c r="M170" s="43"/>
      <c r="N170" s="21">
        <v>79.540000000000006</v>
      </c>
      <c r="O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18"/>
    </row>
    <row r="171" spans="1:41" ht="12.75" customHeight="1" x14ac:dyDescent="0.2">
      <c r="B171" s="40" t="s">
        <v>69</v>
      </c>
      <c r="C171" s="21">
        <v>34.950000000000003</v>
      </c>
      <c r="E171" s="23"/>
      <c r="F171" s="59"/>
      <c r="G171" s="23"/>
      <c r="I171" s="41"/>
      <c r="J171" s="41"/>
      <c r="M171" s="43"/>
      <c r="N171" s="21">
        <v>34.950000000000003</v>
      </c>
      <c r="O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18"/>
    </row>
    <row r="172" spans="1:41" ht="12.75" customHeight="1" x14ac:dyDescent="0.2">
      <c r="B172" s="47" t="s">
        <v>68</v>
      </c>
      <c r="C172" s="21">
        <v>1.87</v>
      </c>
      <c r="E172" s="18"/>
      <c r="F172" s="20"/>
      <c r="G172" s="18"/>
      <c r="I172" s="41"/>
      <c r="J172" s="41"/>
      <c r="M172" s="43"/>
      <c r="N172" s="21">
        <v>1.87</v>
      </c>
      <c r="O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</row>
    <row r="173" spans="1:41" ht="12.75" customHeight="1" x14ac:dyDescent="0.2">
      <c r="A173" s="39"/>
      <c r="B173" s="46" t="s">
        <v>76</v>
      </c>
      <c r="C173" s="29">
        <v>310.08</v>
      </c>
      <c r="D173" s="29">
        <f>SUM(C165:C173)</f>
        <v>735.69</v>
      </c>
      <c r="E173" s="58"/>
      <c r="F173" s="57"/>
      <c r="G173" s="57"/>
      <c r="H173" s="29"/>
      <c r="I173" s="41"/>
      <c r="J173" s="57"/>
      <c r="K173" s="29"/>
      <c r="L173" s="29"/>
      <c r="M173" s="45"/>
      <c r="N173" s="29"/>
      <c r="O173" s="41"/>
      <c r="Q173" s="21">
        <v>310.08</v>
      </c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</row>
    <row r="174" spans="1:41" ht="12.75" customHeight="1" x14ac:dyDescent="0.2">
      <c r="A174" s="36">
        <v>39559</v>
      </c>
      <c r="B174" s="44" t="s">
        <v>75</v>
      </c>
      <c r="C174" s="21">
        <v>13.97</v>
      </c>
      <c r="E174" s="23"/>
      <c r="F174" s="36">
        <v>39559</v>
      </c>
      <c r="I174" s="41"/>
      <c r="J174" s="41"/>
      <c r="M174" s="43">
        <v>13.97</v>
      </c>
      <c r="O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18"/>
    </row>
    <row r="175" spans="1:41" ht="12.75" customHeight="1" x14ac:dyDescent="0.2">
      <c r="B175" s="40" t="s">
        <v>74</v>
      </c>
      <c r="C175" s="21">
        <v>51.3</v>
      </c>
      <c r="E175" s="19"/>
      <c r="F175" s="20"/>
      <c r="G175" s="42" t="s">
        <v>74</v>
      </c>
      <c r="H175" s="21">
        <v>51.3</v>
      </c>
      <c r="I175" s="41"/>
      <c r="J175" s="41"/>
      <c r="L175" s="43">
        <v>51.3</v>
      </c>
      <c r="M175" s="43"/>
      <c r="O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18"/>
      <c r="AO175" s="22"/>
    </row>
    <row r="176" spans="1:41" ht="12.75" customHeight="1" x14ac:dyDescent="0.2">
      <c r="B176" s="40" t="s">
        <v>73</v>
      </c>
      <c r="C176" s="21">
        <v>18.809999999999999</v>
      </c>
      <c r="E176" s="23"/>
      <c r="F176" s="56"/>
      <c r="G176" s="42"/>
      <c r="I176" s="41"/>
      <c r="J176" s="41"/>
      <c r="M176" s="43">
        <v>18.809999999999999</v>
      </c>
      <c r="O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</row>
    <row r="177" spans="1:39" ht="12.75" customHeight="1" x14ac:dyDescent="0.2">
      <c r="B177" s="40" t="s">
        <v>72</v>
      </c>
      <c r="C177" s="21">
        <v>12.54</v>
      </c>
      <c r="E177" s="31"/>
      <c r="F177" s="41"/>
      <c r="G177" s="42" t="s">
        <v>72</v>
      </c>
      <c r="H177" s="21">
        <v>12.54</v>
      </c>
      <c r="I177" s="41"/>
      <c r="J177" s="41"/>
      <c r="L177" s="43">
        <v>12.54</v>
      </c>
      <c r="M177" s="43"/>
      <c r="O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</row>
    <row r="178" spans="1:39" ht="12.75" customHeight="1" x14ac:dyDescent="0.2">
      <c r="B178" s="40" t="s">
        <v>71</v>
      </c>
      <c r="C178" s="21">
        <v>218.24</v>
      </c>
      <c r="E178" s="31"/>
      <c r="F178" s="41"/>
      <c r="G178" s="42"/>
      <c r="I178" s="41"/>
      <c r="J178" s="41"/>
      <c r="M178" s="43"/>
      <c r="O178" s="41"/>
      <c r="P178" s="21">
        <v>218.24</v>
      </c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</row>
    <row r="179" spans="1:39" ht="12.75" customHeight="1" x14ac:dyDescent="0.2">
      <c r="B179" s="40" t="s">
        <v>70</v>
      </c>
      <c r="C179" s="21">
        <v>82.81</v>
      </c>
      <c r="E179" s="23"/>
      <c r="F179" s="56"/>
      <c r="I179" s="41"/>
      <c r="J179" s="41"/>
      <c r="M179" s="43"/>
      <c r="N179" s="21">
        <v>82.81</v>
      </c>
      <c r="O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18"/>
    </row>
    <row r="180" spans="1:39" ht="12.75" customHeight="1" x14ac:dyDescent="0.2">
      <c r="B180" s="40" t="s">
        <v>69</v>
      </c>
      <c r="C180" s="21">
        <v>34.950000000000003</v>
      </c>
      <c r="E180" s="23"/>
      <c r="F180" s="56"/>
      <c r="I180" s="41"/>
      <c r="J180" s="41"/>
      <c r="M180" s="43"/>
      <c r="N180" s="21">
        <v>34.950000000000003</v>
      </c>
      <c r="O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18"/>
    </row>
    <row r="181" spans="1:39" ht="12.75" customHeight="1" x14ac:dyDescent="0.2">
      <c r="B181" s="47" t="s">
        <v>68</v>
      </c>
      <c r="C181" s="21">
        <v>1.87</v>
      </c>
      <c r="E181" s="23"/>
      <c r="F181" s="56"/>
      <c r="G181" s="23"/>
      <c r="I181" s="41"/>
      <c r="J181" s="41"/>
      <c r="M181" s="43"/>
      <c r="N181" s="21">
        <v>1.87</v>
      </c>
      <c r="O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</row>
    <row r="182" spans="1:39" ht="12.75" customHeight="1" x14ac:dyDescent="0.2">
      <c r="A182" s="39"/>
      <c r="B182" s="46" t="s">
        <v>76</v>
      </c>
      <c r="C182" s="29">
        <v>310.08</v>
      </c>
      <c r="D182" s="29">
        <f>SUM(C174:C182)</f>
        <v>744.56999999999994</v>
      </c>
      <c r="E182" s="58"/>
      <c r="F182" s="57"/>
      <c r="G182" s="57"/>
      <c r="H182" s="29"/>
      <c r="I182" s="41"/>
      <c r="J182" s="57"/>
      <c r="K182" s="29"/>
      <c r="L182" s="29"/>
      <c r="M182" s="45"/>
      <c r="N182" s="29"/>
      <c r="O182" s="41"/>
      <c r="Q182" s="21">
        <v>310.08</v>
      </c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</row>
    <row r="183" spans="1:39" ht="12.75" customHeight="1" x14ac:dyDescent="0.2">
      <c r="A183" s="36">
        <v>39587</v>
      </c>
      <c r="B183" s="44" t="s">
        <v>75</v>
      </c>
      <c r="C183" s="21">
        <v>14.74</v>
      </c>
      <c r="E183" s="23"/>
      <c r="F183" s="36">
        <v>39587</v>
      </c>
      <c r="G183" s="23"/>
      <c r="I183" s="41"/>
      <c r="J183" s="41"/>
      <c r="M183" s="43">
        <v>14.74</v>
      </c>
      <c r="O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</row>
    <row r="184" spans="1:39" ht="12.75" customHeight="1" x14ac:dyDescent="0.2">
      <c r="B184" s="40" t="s">
        <v>74</v>
      </c>
      <c r="C184" s="21">
        <v>51.3</v>
      </c>
      <c r="E184" s="23"/>
      <c r="F184" s="56"/>
      <c r="G184" s="42" t="s">
        <v>74</v>
      </c>
      <c r="H184" s="21">
        <v>51.3</v>
      </c>
      <c r="I184" s="41"/>
      <c r="J184" s="41"/>
      <c r="L184" s="43">
        <v>51.3</v>
      </c>
      <c r="M184" s="43"/>
      <c r="O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</row>
    <row r="185" spans="1:39" ht="12.75" customHeight="1" x14ac:dyDescent="0.2">
      <c r="B185" s="40" t="s">
        <v>73</v>
      </c>
      <c r="C185" s="21">
        <v>19</v>
      </c>
      <c r="E185" s="31"/>
      <c r="F185" s="41"/>
      <c r="G185" s="42"/>
      <c r="I185" s="41"/>
      <c r="J185" s="41"/>
      <c r="M185" s="43">
        <v>19</v>
      </c>
      <c r="O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</row>
    <row r="186" spans="1:39" ht="12.75" customHeight="1" x14ac:dyDescent="0.2">
      <c r="B186" s="40" t="s">
        <v>72</v>
      </c>
      <c r="C186" s="21">
        <v>12.54</v>
      </c>
      <c r="G186" s="42" t="s">
        <v>72</v>
      </c>
      <c r="H186" s="21">
        <v>12.54</v>
      </c>
      <c r="I186" s="41"/>
      <c r="J186" s="41"/>
      <c r="L186" s="43">
        <v>12.54</v>
      </c>
      <c r="M186" s="43"/>
      <c r="O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3"/>
    </row>
    <row r="187" spans="1:39" ht="12.75" customHeight="1" x14ac:dyDescent="0.2">
      <c r="B187" s="40" t="s">
        <v>71</v>
      </c>
      <c r="C187" s="21">
        <v>218.24</v>
      </c>
      <c r="G187" s="42"/>
      <c r="I187" s="41"/>
      <c r="J187" s="41"/>
      <c r="M187" s="43"/>
      <c r="O187" s="22"/>
      <c r="P187" s="21">
        <v>218.24</v>
      </c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3"/>
    </row>
    <row r="188" spans="1:39" s="51" customFormat="1" ht="12.75" customHeight="1" x14ac:dyDescent="0.2">
      <c r="A188" s="20"/>
      <c r="B188" s="40" t="s">
        <v>70</v>
      </c>
      <c r="C188" s="54">
        <v>86.09</v>
      </c>
      <c r="D188" s="54"/>
      <c r="E188" s="55"/>
      <c r="F188" s="53"/>
      <c r="G188" s="53"/>
      <c r="H188" s="54"/>
      <c r="I188" s="53"/>
      <c r="J188" s="53"/>
      <c r="K188" s="54"/>
      <c r="L188" s="54"/>
      <c r="M188" s="43"/>
      <c r="N188" s="54">
        <v>86.09</v>
      </c>
      <c r="O188" s="53"/>
      <c r="P188" s="54"/>
      <c r="Q188" s="54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2"/>
    </row>
    <row r="189" spans="1:39" ht="12.75" customHeight="1" x14ac:dyDescent="0.2">
      <c r="A189" s="51"/>
      <c r="B189" s="40" t="s">
        <v>69</v>
      </c>
      <c r="C189" s="21">
        <v>39.6</v>
      </c>
      <c r="M189" s="43"/>
      <c r="N189" s="21">
        <v>39.6</v>
      </c>
      <c r="O189" s="20"/>
      <c r="T189" s="20"/>
      <c r="U189" s="18"/>
      <c r="AC189" s="20"/>
      <c r="AG189" s="18"/>
    </row>
    <row r="190" spans="1:39" ht="12.75" customHeight="1" x14ac:dyDescent="0.2">
      <c r="B190" s="47" t="s">
        <v>68</v>
      </c>
      <c r="C190" s="21">
        <v>1.87</v>
      </c>
      <c r="M190" s="43"/>
      <c r="N190" s="21">
        <v>1.87</v>
      </c>
      <c r="U190" s="18"/>
      <c r="Z190" s="20"/>
      <c r="AA190" s="20"/>
      <c r="AB190" s="20"/>
      <c r="AD190" s="18"/>
      <c r="AE190" s="18"/>
      <c r="AF190" s="18"/>
      <c r="AG190" s="18"/>
    </row>
    <row r="191" spans="1:39" ht="12.75" customHeight="1" x14ac:dyDescent="0.2">
      <c r="A191" s="39"/>
      <c r="B191" s="46" t="s">
        <v>76</v>
      </c>
      <c r="C191" s="29">
        <v>155.04</v>
      </c>
      <c r="D191" s="29">
        <f>SUM(C183:C191)</f>
        <v>598.41999999999996</v>
      </c>
      <c r="E191" s="37"/>
      <c r="F191" s="37"/>
      <c r="G191" s="37"/>
      <c r="H191" s="29"/>
      <c r="J191" s="37"/>
      <c r="K191" s="29"/>
      <c r="L191" s="29"/>
      <c r="M191" s="45"/>
      <c r="N191" s="29"/>
      <c r="Q191" s="21">
        <v>155.04</v>
      </c>
    </row>
    <row r="192" spans="1:39" ht="12.75" customHeight="1" x14ac:dyDescent="0.2">
      <c r="A192" s="36">
        <v>39617</v>
      </c>
      <c r="B192" s="44" t="s">
        <v>75</v>
      </c>
      <c r="C192" s="21">
        <v>15.51</v>
      </c>
      <c r="F192" s="36">
        <v>39617</v>
      </c>
      <c r="M192" s="43">
        <v>15.51</v>
      </c>
    </row>
    <row r="193" spans="1:16" ht="12.75" customHeight="1" x14ac:dyDescent="0.2">
      <c r="B193" s="40" t="s">
        <v>74</v>
      </c>
      <c r="C193" s="21">
        <v>51.3</v>
      </c>
      <c r="G193" s="42" t="s">
        <v>74</v>
      </c>
      <c r="H193" s="21">
        <v>51.3</v>
      </c>
      <c r="I193" s="41"/>
      <c r="J193" s="41"/>
      <c r="L193" s="43">
        <v>51.3</v>
      </c>
      <c r="M193" s="43"/>
    </row>
    <row r="194" spans="1:16" ht="12.75" customHeight="1" x14ac:dyDescent="0.2">
      <c r="B194" s="40" t="s">
        <v>73</v>
      </c>
      <c r="C194" s="21">
        <v>19.190000000000001</v>
      </c>
      <c r="G194" s="42"/>
      <c r="I194" s="41"/>
      <c r="J194" s="41"/>
      <c r="M194" s="43">
        <v>19.190000000000001</v>
      </c>
    </row>
    <row r="195" spans="1:16" ht="12.75" customHeight="1" x14ac:dyDescent="0.2">
      <c r="B195" s="40" t="s">
        <v>72</v>
      </c>
      <c r="C195" s="21">
        <v>12.54</v>
      </c>
      <c r="G195" s="42" t="s">
        <v>72</v>
      </c>
      <c r="H195" s="21">
        <v>12.54</v>
      </c>
      <c r="I195" s="41"/>
      <c r="J195" s="41"/>
      <c r="L195" s="43">
        <v>12.54</v>
      </c>
      <c r="M195" s="43"/>
    </row>
    <row r="196" spans="1:16" ht="12.75" customHeight="1" x14ac:dyDescent="0.2">
      <c r="B196" s="40" t="s">
        <v>71</v>
      </c>
      <c r="C196" s="21">
        <v>218.24</v>
      </c>
      <c r="G196" s="42"/>
      <c r="I196" s="41"/>
      <c r="J196" s="41"/>
      <c r="M196" s="43"/>
      <c r="P196" s="21">
        <v>218.24</v>
      </c>
    </row>
    <row r="197" spans="1:16" ht="12.75" customHeight="1" x14ac:dyDescent="0.2">
      <c r="B197" s="40" t="s">
        <v>70</v>
      </c>
      <c r="C197" s="21">
        <v>89.36</v>
      </c>
      <c r="M197" s="43"/>
      <c r="N197" s="21">
        <v>89.36</v>
      </c>
    </row>
    <row r="198" spans="1:16" ht="12.75" customHeight="1" x14ac:dyDescent="0.2">
      <c r="B198" s="40" t="s">
        <v>69</v>
      </c>
      <c r="C198" s="21">
        <v>41.93</v>
      </c>
      <c r="M198" s="43"/>
      <c r="N198" s="21">
        <v>41.93</v>
      </c>
    </row>
    <row r="199" spans="1:16" ht="12.75" customHeight="1" x14ac:dyDescent="0.2">
      <c r="A199" s="39"/>
      <c r="B199" s="38" t="s">
        <v>68</v>
      </c>
      <c r="C199" s="29">
        <v>1.87</v>
      </c>
      <c r="D199" s="29">
        <f>SUM(C192:C199)</f>
        <v>449.94</v>
      </c>
      <c r="E199" s="37"/>
      <c r="F199" s="37"/>
      <c r="G199" s="37"/>
      <c r="H199" s="29"/>
      <c r="J199" s="37"/>
      <c r="K199" s="29"/>
      <c r="L199" s="29"/>
      <c r="M199" s="45"/>
      <c r="N199" s="29">
        <v>1.87</v>
      </c>
    </row>
    <row r="200" spans="1:16" ht="12.75" customHeight="1" x14ac:dyDescent="0.2">
      <c r="A200" s="36">
        <v>39650</v>
      </c>
      <c r="B200" s="44" t="s">
        <v>75</v>
      </c>
      <c r="C200" s="21">
        <v>15.37</v>
      </c>
      <c r="F200" s="36">
        <v>39650</v>
      </c>
      <c r="M200" s="43">
        <v>15.37</v>
      </c>
    </row>
    <row r="201" spans="1:16" ht="12.75" customHeight="1" x14ac:dyDescent="0.2">
      <c r="B201" s="40" t="s">
        <v>74</v>
      </c>
      <c r="C201" s="21">
        <v>68.400000000000006</v>
      </c>
      <c r="G201" s="42" t="s">
        <v>74</v>
      </c>
      <c r="H201" s="21">
        <v>68.400000000000006</v>
      </c>
      <c r="I201" s="41"/>
      <c r="J201" s="41"/>
      <c r="L201" s="43">
        <v>68.400000000000006</v>
      </c>
      <c r="M201" s="43"/>
    </row>
    <row r="202" spans="1:16" ht="12.75" customHeight="1" x14ac:dyDescent="0.2">
      <c r="B202" s="40" t="s">
        <v>73</v>
      </c>
      <c r="C202" s="21">
        <v>18.3</v>
      </c>
      <c r="G202" s="42"/>
      <c r="I202" s="41"/>
      <c r="J202" s="41"/>
      <c r="M202" s="43">
        <v>18.3</v>
      </c>
    </row>
    <row r="203" spans="1:16" ht="12.75" customHeight="1" x14ac:dyDescent="0.2">
      <c r="B203" s="40" t="s">
        <v>72</v>
      </c>
      <c r="C203" s="21">
        <v>12.54</v>
      </c>
      <c r="G203" s="42" t="s">
        <v>72</v>
      </c>
      <c r="H203" s="21">
        <v>12.54</v>
      </c>
      <c r="I203" s="41"/>
      <c r="J203" s="41"/>
      <c r="L203" s="43">
        <v>12.54</v>
      </c>
      <c r="M203" s="43"/>
    </row>
    <row r="204" spans="1:16" ht="12.75" customHeight="1" x14ac:dyDescent="0.2">
      <c r="B204" s="40" t="s">
        <v>71</v>
      </c>
      <c r="C204" s="21">
        <v>240.02</v>
      </c>
      <c r="G204" s="42"/>
      <c r="I204" s="41"/>
      <c r="J204" s="41"/>
      <c r="M204" s="43"/>
      <c r="P204" s="21">
        <v>240.02</v>
      </c>
    </row>
    <row r="205" spans="1:16" ht="12.75" customHeight="1" x14ac:dyDescent="0.2">
      <c r="B205" s="40" t="s">
        <v>70</v>
      </c>
      <c r="C205" s="21">
        <v>87.49</v>
      </c>
      <c r="M205" s="43"/>
      <c r="N205" s="21">
        <v>87.49</v>
      </c>
    </row>
    <row r="206" spans="1:16" ht="12.75" customHeight="1" x14ac:dyDescent="0.2">
      <c r="B206" s="40" t="s">
        <v>69</v>
      </c>
      <c r="C206" s="21">
        <v>39.6</v>
      </c>
      <c r="M206" s="43"/>
      <c r="N206" s="21">
        <v>39.6</v>
      </c>
    </row>
    <row r="207" spans="1:16" ht="12.75" customHeight="1" x14ac:dyDescent="0.2">
      <c r="A207" s="39"/>
      <c r="B207" s="38" t="s">
        <v>68</v>
      </c>
      <c r="C207" s="29">
        <v>1.77</v>
      </c>
      <c r="D207" s="29">
        <f>SUM(C200:C207)</f>
        <v>483.49</v>
      </c>
      <c r="E207" s="37"/>
      <c r="F207" s="37"/>
      <c r="G207" s="37"/>
      <c r="H207" s="29"/>
      <c r="J207" s="37"/>
      <c r="K207" s="29"/>
      <c r="L207" s="29"/>
      <c r="M207" s="45"/>
      <c r="N207" s="29">
        <v>1.77</v>
      </c>
    </row>
    <row r="208" spans="1:16" ht="12.75" customHeight="1" x14ac:dyDescent="0.2">
      <c r="A208" s="36">
        <v>39681</v>
      </c>
      <c r="B208" s="44" t="s">
        <v>75</v>
      </c>
      <c r="C208" s="21">
        <v>16.34</v>
      </c>
      <c r="F208" s="36">
        <v>39681</v>
      </c>
      <c r="M208" s="43">
        <v>16.34</v>
      </c>
    </row>
    <row r="209" spans="1:16" ht="12.75" customHeight="1" x14ac:dyDescent="0.2">
      <c r="B209" s="40" t="s">
        <v>74</v>
      </c>
      <c r="C209" s="21">
        <v>68.400000000000006</v>
      </c>
      <c r="G209" s="42" t="s">
        <v>74</v>
      </c>
      <c r="H209" s="21">
        <v>68.400000000000006</v>
      </c>
      <c r="I209" s="41"/>
      <c r="J209" s="41"/>
      <c r="L209" s="43">
        <v>68.400000000000006</v>
      </c>
      <c r="M209" s="43"/>
    </row>
    <row r="210" spans="1:16" ht="12.75" customHeight="1" x14ac:dyDescent="0.2">
      <c r="B210" s="40" t="s">
        <v>73</v>
      </c>
      <c r="C210" s="21">
        <v>18.48</v>
      </c>
      <c r="G210" s="42"/>
      <c r="I210" s="41"/>
      <c r="J210" s="41"/>
      <c r="M210" s="43">
        <v>18.48</v>
      </c>
    </row>
    <row r="211" spans="1:16" ht="12.75" customHeight="1" x14ac:dyDescent="0.2">
      <c r="B211" s="40" t="s">
        <v>72</v>
      </c>
      <c r="C211" s="21">
        <v>12.54</v>
      </c>
      <c r="G211" s="42" t="s">
        <v>72</v>
      </c>
      <c r="H211" s="21">
        <v>12.54</v>
      </c>
      <c r="I211" s="41"/>
      <c r="J211" s="41"/>
      <c r="L211" s="43">
        <v>12.54</v>
      </c>
      <c r="M211" s="43"/>
    </row>
    <row r="212" spans="1:16" ht="12.75" customHeight="1" x14ac:dyDescent="0.2">
      <c r="B212" s="40" t="s">
        <v>71</v>
      </c>
      <c r="C212" s="21">
        <v>240.02</v>
      </c>
      <c r="G212" s="42"/>
      <c r="I212" s="41"/>
      <c r="J212" s="41"/>
      <c r="M212" s="43"/>
      <c r="P212" s="21">
        <v>240.02</v>
      </c>
    </row>
    <row r="213" spans="1:16" ht="12.75" customHeight="1" x14ac:dyDescent="0.2">
      <c r="B213" s="40" t="s">
        <v>70</v>
      </c>
      <c r="C213" s="21">
        <v>90.89</v>
      </c>
      <c r="M213" s="43"/>
      <c r="N213" s="21">
        <v>90.89</v>
      </c>
    </row>
    <row r="214" spans="1:16" ht="12.75" customHeight="1" x14ac:dyDescent="0.2">
      <c r="B214" s="40" t="s">
        <v>69</v>
      </c>
      <c r="C214" s="21">
        <v>39.6</v>
      </c>
      <c r="M214" s="43"/>
      <c r="N214" s="21">
        <v>39.6</v>
      </c>
    </row>
    <row r="215" spans="1:16" ht="12.75" customHeight="1" x14ac:dyDescent="0.2">
      <c r="B215" s="47" t="s">
        <v>68</v>
      </c>
      <c r="C215" s="21">
        <v>1.77</v>
      </c>
      <c r="M215" s="43"/>
      <c r="N215" s="21">
        <v>1.77</v>
      </c>
    </row>
    <row r="216" spans="1:16" ht="12.75" customHeight="1" x14ac:dyDescent="0.2">
      <c r="A216" s="37" t="s">
        <v>77</v>
      </c>
      <c r="B216" s="46" t="s">
        <v>76</v>
      </c>
      <c r="C216" s="50">
        <v>171</v>
      </c>
      <c r="D216" s="29">
        <f>SUM(C208:C216)</f>
        <v>659.04</v>
      </c>
      <c r="E216" s="37"/>
      <c r="F216" s="37" t="s">
        <v>77</v>
      </c>
      <c r="G216" s="46" t="s">
        <v>76</v>
      </c>
      <c r="H216" s="50">
        <v>342</v>
      </c>
      <c r="J216" s="37"/>
      <c r="K216" s="49">
        <v>171</v>
      </c>
      <c r="L216" s="29"/>
      <c r="M216" s="45"/>
      <c r="N216" s="29"/>
    </row>
    <row r="217" spans="1:16" ht="12.75" customHeight="1" x14ac:dyDescent="0.2">
      <c r="A217" s="36">
        <v>39710</v>
      </c>
      <c r="B217" s="44" t="s">
        <v>75</v>
      </c>
      <c r="C217" s="21">
        <v>17.309999999999999</v>
      </c>
      <c r="F217" s="36">
        <v>39710</v>
      </c>
      <c r="M217" s="43">
        <v>17.309999999999999</v>
      </c>
    </row>
    <row r="218" spans="1:16" ht="12.75" customHeight="1" x14ac:dyDescent="0.2">
      <c r="B218" s="40" t="s">
        <v>74</v>
      </c>
      <c r="C218" s="21">
        <v>68.400000000000006</v>
      </c>
      <c r="G218" s="42" t="s">
        <v>74</v>
      </c>
      <c r="H218" s="21">
        <v>68.400000000000006</v>
      </c>
      <c r="I218" s="41"/>
      <c r="J218" s="41"/>
      <c r="L218" s="43">
        <v>68.400000000000006</v>
      </c>
      <c r="M218" s="43"/>
    </row>
    <row r="219" spans="1:16" ht="12.75" customHeight="1" x14ac:dyDescent="0.2">
      <c r="B219" s="40" t="s">
        <v>73</v>
      </c>
      <c r="C219" s="21">
        <v>18.649999999999999</v>
      </c>
      <c r="G219" s="42"/>
      <c r="I219" s="41"/>
      <c r="J219" s="41"/>
      <c r="M219" s="43">
        <v>18.649999999999999</v>
      </c>
    </row>
    <row r="220" spans="1:16" ht="12.75" customHeight="1" x14ac:dyDescent="0.2">
      <c r="B220" s="40" t="s">
        <v>72</v>
      </c>
      <c r="C220" s="21">
        <v>12.54</v>
      </c>
      <c r="G220" s="42" t="s">
        <v>72</v>
      </c>
      <c r="H220" s="21">
        <v>12.54</v>
      </c>
      <c r="I220" s="41"/>
      <c r="J220" s="41"/>
      <c r="L220" s="43">
        <v>12.54</v>
      </c>
      <c r="M220" s="43"/>
    </row>
    <row r="221" spans="1:16" ht="12.75" customHeight="1" x14ac:dyDescent="0.2">
      <c r="B221" s="40" t="s">
        <v>71</v>
      </c>
      <c r="C221" s="21">
        <v>240.02</v>
      </c>
      <c r="G221" s="42"/>
      <c r="I221" s="41"/>
      <c r="J221" s="41"/>
      <c r="M221" s="43"/>
      <c r="P221" s="21">
        <v>240.02</v>
      </c>
    </row>
    <row r="222" spans="1:16" ht="12.75" customHeight="1" x14ac:dyDescent="0.2">
      <c r="B222" s="40" t="s">
        <v>70</v>
      </c>
      <c r="C222" s="21">
        <v>94.29</v>
      </c>
      <c r="M222" s="43"/>
      <c r="N222" s="21">
        <v>94.29</v>
      </c>
    </row>
    <row r="223" spans="1:16" ht="12.75" customHeight="1" x14ac:dyDescent="0.2">
      <c r="B223" s="40" t="s">
        <v>69</v>
      </c>
      <c r="C223" s="21">
        <v>42.02</v>
      </c>
      <c r="M223" s="43"/>
      <c r="N223" s="21">
        <v>42.02</v>
      </c>
    </row>
    <row r="224" spans="1:16" ht="12.75" customHeight="1" x14ac:dyDescent="0.2">
      <c r="B224" s="47" t="s">
        <v>68</v>
      </c>
      <c r="C224" s="21">
        <v>1.77</v>
      </c>
      <c r="M224" s="43"/>
      <c r="N224" s="21">
        <v>1.77</v>
      </c>
    </row>
    <row r="225" spans="1:17" ht="12.75" customHeight="1" x14ac:dyDescent="0.2">
      <c r="A225" s="39"/>
      <c r="B225" s="46" t="s">
        <v>76</v>
      </c>
      <c r="C225" s="29">
        <v>369.36</v>
      </c>
      <c r="D225" s="29">
        <f>SUM(C217:C225)</f>
        <v>864.36</v>
      </c>
      <c r="E225" s="37"/>
      <c r="F225" s="37"/>
      <c r="G225" s="37"/>
      <c r="H225" s="29"/>
      <c r="J225" s="37"/>
      <c r="K225" s="29"/>
      <c r="L225" s="29"/>
      <c r="M225" s="45"/>
      <c r="N225" s="29"/>
      <c r="Q225" s="21">
        <v>369.36</v>
      </c>
    </row>
    <row r="226" spans="1:17" ht="12.75" customHeight="1" x14ac:dyDescent="0.2">
      <c r="A226" s="36">
        <v>39741</v>
      </c>
      <c r="B226" s="44" t="s">
        <v>75</v>
      </c>
      <c r="C226" s="21">
        <v>18.82</v>
      </c>
      <c r="F226" s="36">
        <v>39741</v>
      </c>
      <c r="M226" s="43">
        <v>18.82</v>
      </c>
    </row>
    <row r="227" spans="1:17" ht="12.75" customHeight="1" x14ac:dyDescent="0.2">
      <c r="B227" s="40" t="s">
        <v>74</v>
      </c>
      <c r="C227" s="21">
        <v>68.400000000000006</v>
      </c>
      <c r="G227" s="42" t="s">
        <v>74</v>
      </c>
      <c r="H227" s="21">
        <v>68.400000000000006</v>
      </c>
      <c r="I227" s="41"/>
      <c r="J227" s="41"/>
      <c r="L227" s="43">
        <v>68.400000000000006</v>
      </c>
      <c r="M227" s="43"/>
    </row>
    <row r="228" spans="1:17" ht="12.75" customHeight="1" x14ac:dyDescent="0.2">
      <c r="B228" s="40" t="s">
        <v>73</v>
      </c>
      <c r="C228" s="21">
        <v>19.38</v>
      </c>
      <c r="G228" s="42"/>
      <c r="I228" s="41"/>
      <c r="J228" s="41"/>
      <c r="M228" s="43">
        <v>19.38</v>
      </c>
    </row>
    <row r="229" spans="1:17" ht="12.75" customHeight="1" x14ac:dyDescent="0.2">
      <c r="B229" s="40" t="s">
        <v>72</v>
      </c>
      <c r="C229" s="21">
        <v>12.54</v>
      </c>
      <c r="G229" s="42" t="s">
        <v>72</v>
      </c>
      <c r="H229" s="21">
        <v>12.54</v>
      </c>
      <c r="I229" s="41"/>
      <c r="J229" s="41"/>
      <c r="L229" s="43">
        <v>12.54</v>
      </c>
      <c r="M229" s="43"/>
    </row>
    <row r="230" spans="1:17" ht="12.75" customHeight="1" x14ac:dyDescent="0.2">
      <c r="B230" s="40" t="s">
        <v>71</v>
      </c>
      <c r="C230" s="21">
        <v>240.02</v>
      </c>
      <c r="G230" s="42"/>
      <c r="I230" s="41"/>
      <c r="J230" s="41"/>
      <c r="M230" s="43"/>
      <c r="P230" s="21">
        <v>240.02</v>
      </c>
    </row>
    <row r="231" spans="1:17" ht="12.75" customHeight="1" x14ac:dyDescent="0.2">
      <c r="B231" s="40" t="s">
        <v>70</v>
      </c>
      <c r="C231" s="21">
        <v>100.56</v>
      </c>
      <c r="M231" s="43"/>
      <c r="N231" s="21">
        <v>100.56</v>
      </c>
    </row>
    <row r="232" spans="1:17" ht="12.75" customHeight="1" x14ac:dyDescent="0.2">
      <c r="B232" s="40" t="s">
        <v>69</v>
      </c>
      <c r="C232" s="21">
        <v>48.64</v>
      </c>
      <c r="M232" s="43"/>
      <c r="N232" s="21">
        <v>48.64</v>
      </c>
    </row>
    <row r="233" spans="1:17" ht="12.75" customHeight="1" x14ac:dyDescent="0.2">
      <c r="B233" s="47" t="s">
        <v>68</v>
      </c>
      <c r="C233" s="21">
        <v>1.82</v>
      </c>
      <c r="M233" s="43"/>
      <c r="N233" s="21">
        <v>1.82</v>
      </c>
    </row>
    <row r="234" spans="1:17" ht="12.75" customHeight="1" x14ac:dyDescent="0.2">
      <c r="A234" s="39"/>
      <c r="B234" s="46" t="s">
        <v>76</v>
      </c>
      <c r="C234" s="29">
        <v>342</v>
      </c>
      <c r="D234" s="29">
        <f>SUM(C226:C234)</f>
        <v>852.18</v>
      </c>
      <c r="E234" s="37"/>
      <c r="F234" s="37"/>
      <c r="G234" s="37"/>
      <c r="H234" s="29"/>
      <c r="J234" s="37"/>
      <c r="K234" s="29"/>
      <c r="L234" s="29"/>
      <c r="M234" s="45"/>
      <c r="N234" s="29"/>
      <c r="Q234" s="21">
        <v>342</v>
      </c>
    </row>
    <row r="235" spans="1:17" ht="12.75" customHeight="1" x14ac:dyDescent="0.2">
      <c r="A235" s="36">
        <v>39770</v>
      </c>
      <c r="B235" s="44" t="s">
        <v>75</v>
      </c>
      <c r="C235" s="21">
        <v>19.82</v>
      </c>
      <c r="F235" s="36">
        <v>39770</v>
      </c>
      <c r="M235" s="43">
        <v>19.82</v>
      </c>
    </row>
    <row r="236" spans="1:17" ht="12.75" customHeight="1" x14ac:dyDescent="0.2">
      <c r="B236" s="40" t="s">
        <v>74</v>
      </c>
      <c r="C236" s="21">
        <v>68.400000000000006</v>
      </c>
      <c r="G236" s="42" t="s">
        <v>74</v>
      </c>
      <c r="H236" s="21">
        <v>68.400000000000006</v>
      </c>
      <c r="I236" s="41"/>
      <c r="J236" s="41"/>
      <c r="L236" s="43">
        <v>68.400000000000006</v>
      </c>
      <c r="M236" s="43"/>
    </row>
    <row r="237" spans="1:17" ht="12.75" customHeight="1" x14ac:dyDescent="0.2">
      <c r="B237" s="40" t="s">
        <v>73</v>
      </c>
      <c r="C237" s="21">
        <v>19.57</v>
      </c>
      <c r="G237" s="42"/>
      <c r="I237" s="41"/>
      <c r="J237" s="41"/>
      <c r="M237" s="43">
        <v>19.57</v>
      </c>
    </row>
    <row r="238" spans="1:17" ht="12.75" customHeight="1" x14ac:dyDescent="0.2">
      <c r="B238" s="40" t="s">
        <v>72</v>
      </c>
      <c r="C238" s="21">
        <v>12.54</v>
      </c>
      <c r="G238" s="42" t="s">
        <v>72</v>
      </c>
      <c r="H238" s="21">
        <v>12.54</v>
      </c>
      <c r="I238" s="41"/>
      <c r="J238" s="41"/>
      <c r="L238" s="43">
        <v>12.54</v>
      </c>
      <c r="M238" s="43"/>
    </row>
    <row r="239" spans="1:17" ht="12.75" customHeight="1" x14ac:dyDescent="0.2">
      <c r="B239" s="40" t="s">
        <v>71</v>
      </c>
      <c r="C239" s="21">
        <v>240.02</v>
      </c>
      <c r="G239" s="42"/>
      <c r="I239" s="41"/>
      <c r="J239" s="41"/>
      <c r="M239" s="43"/>
      <c r="P239" s="21">
        <v>240.02</v>
      </c>
    </row>
    <row r="240" spans="1:17" ht="12.75" customHeight="1" x14ac:dyDescent="0.2">
      <c r="B240" s="40" t="s">
        <v>70</v>
      </c>
      <c r="C240" s="21">
        <v>109.05</v>
      </c>
      <c r="M240" s="43"/>
      <c r="N240" s="21">
        <v>109.05</v>
      </c>
    </row>
    <row r="241" spans="1:16" ht="12.75" customHeight="1" x14ac:dyDescent="0.2">
      <c r="B241" s="40" t="s">
        <v>69</v>
      </c>
      <c r="C241" s="21">
        <v>48.64</v>
      </c>
      <c r="M241" s="43"/>
      <c r="N241" s="21">
        <v>48.64</v>
      </c>
    </row>
    <row r="242" spans="1:16" ht="12.75" customHeight="1" x14ac:dyDescent="0.2">
      <c r="A242" s="39"/>
      <c r="B242" s="38" t="s">
        <v>68</v>
      </c>
      <c r="C242" s="29">
        <v>1.82</v>
      </c>
      <c r="D242" s="29">
        <f>SUM(C235:C242)</f>
        <v>519.86000000000013</v>
      </c>
      <c r="E242" s="37"/>
      <c r="F242" s="37"/>
      <c r="G242" s="37"/>
      <c r="H242" s="29"/>
      <c r="J242" s="37"/>
      <c r="K242" s="29"/>
      <c r="L242" s="29"/>
      <c r="M242" s="45"/>
      <c r="N242" s="29">
        <v>1.82</v>
      </c>
    </row>
    <row r="243" spans="1:16" ht="12.75" customHeight="1" x14ac:dyDescent="0.2">
      <c r="A243" s="36">
        <v>39799</v>
      </c>
      <c r="B243" s="44" t="s">
        <v>75</v>
      </c>
      <c r="C243" s="21">
        <v>20.81</v>
      </c>
      <c r="F243" s="36">
        <v>39799</v>
      </c>
      <c r="M243" s="43">
        <v>20.81</v>
      </c>
    </row>
    <row r="244" spans="1:16" ht="12.75" customHeight="1" x14ac:dyDescent="0.2">
      <c r="B244" s="40" t="s">
        <v>74</v>
      </c>
      <c r="C244" s="21">
        <v>68.400000000000006</v>
      </c>
      <c r="G244" s="42" t="s">
        <v>74</v>
      </c>
      <c r="H244" s="21">
        <v>68.400000000000006</v>
      </c>
      <c r="I244" s="41"/>
      <c r="J244" s="41"/>
      <c r="L244" s="43">
        <v>68.400000000000006</v>
      </c>
      <c r="M244" s="43"/>
    </row>
    <row r="245" spans="1:16" ht="12.75" customHeight="1" x14ac:dyDescent="0.2">
      <c r="B245" s="40" t="s">
        <v>73</v>
      </c>
      <c r="C245" s="21">
        <v>19.75</v>
      </c>
      <c r="G245" s="42"/>
      <c r="I245" s="41"/>
      <c r="J245" s="41"/>
      <c r="M245" s="43">
        <v>19.75</v>
      </c>
    </row>
    <row r="246" spans="1:16" ht="12.75" customHeight="1" x14ac:dyDescent="0.2">
      <c r="B246" s="40" t="s">
        <v>72</v>
      </c>
      <c r="C246" s="21">
        <v>12.54</v>
      </c>
      <c r="G246" s="42" t="s">
        <v>72</v>
      </c>
      <c r="H246" s="21">
        <v>12.54</v>
      </c>
      <c r="I246" s="41"/>
      <c r="J246" s="41"/>
      <c r="L246" s="43">
        <v>12.54</v>
      </c>
      <c r="M246" s="43"/>
    </row>
    <row r="247" spans="1:16" ht="12.75" customHeight="1" x14ac:dyDescent="0.2">
      <c r="B247" s="40" t="s">
        <v>71</v>
      </c>
      <c r="C247" s="21">
        <v>240.02</v>
      </c>
      <c r="G247" s="42"/>
      <c r="I247" s="41"/>
      <c r="J247" s="41"/>
      <c r="M247" s="43"/>
      <c r="P247" s="21">
        <v>240.02</v>
      </c>
    </row>
    <row r="248" spans="1:16" ht="12.75" customHeight="1" x14ac:dyDescent="0.2">
      <c r="B248" s="40" t="s">
        <v>70</v>
      </c>
      <c r="C248" s="21">
        <v>112.55</v>
      </c>
      <c r="M248" s="43"/>
      <c r="N248" s="21">
        <v>112.55</v>
      </c>
    </row>
    <row r="249" spans="1:16" ht="12.75" customHeight="1" x14ac:dyDescent="0.2">
      <c r="B249" s="40" t="s">
        <v>69</v>
      </c>
      <c r="C249" s="21">
        <v>48.64</v>
      </c>
      <c r="M249" s="43"/>
      <c r="N249" s="21">
        <v>48.64</v>
      </c>
    </row>
    <row r="250" spans="1:16" ht="12.75" customHeight="1" x14ac:dyDescent="0.2">
      <c r="A250" s="39"/>
      <c r="B250" s="38" t="s">
        <v>68</v>
      </c>
      <c r="C250" s="29">
        <v>1.82</v>
      </c>
      <c r="D250" s="29">
        <f>SUM(C243:C250)</f>
        <v>524.53000000000009</v>
      </c>
      <c r="E250" s="37"/>
      <c r="F250" s="37"/>
      <c r="G250" s="37"/>
      <c r="H250" s="29"/>
      <c r="J250" s="37"/>
      <c r="K250" s="29"/>
      <c r="L250" s="29"/>
      <c r="M250" s="45"/>
      <c r="N250" s="29">
        <v>1.82</v>
      </c>
    </row>
    <row r="251" spans="1:16" ht="12.75" customHeight="1" x14ac:dyDescent="0.2">
      <c r="A251" s="36">
        <v>39833</v>
      </c>
      <c r="B251" s="44" t="s">
        <v>75</v>
      </c>
      <c r="C251" s="21">
        <v>21.81</v>
      </c>
      <c r="F251" s="36">
        <v>39833</v>
      </c>
      <c r="M251" s="43">
        <v>21.81</v>
      </c>
    </row>
    <row r="252" spans="1:16" ht="12.75" customHeight="1" x14ac:dyDescent="0.2">
      <c r="B252" s="40" t="s">
        <v>74</v>
      </c>
      <c r="C252" s="21">
        <v>68.400000000000006</v>
      </c>
      <c r="G252" s="42" t="s">
        <v>74</v>
      </c>
      <c r="H252" s="21">
        <v>68.400000000000006</v>
      </c>
      <c r="I252" s="41"/>
      <c r="J252" s="41"/>
      <c r="L252" s="43">
        <v>68.400000000000006</v>
      </c>
      <c r="M252" s="43"/>
    </row>
    <row r="253" spans="1:16" ht="12.75" customHeight="1" x14ac:dyDescent="0.2">
      <c r="B253" s="40" t="s">
        <v>73</v>
      </c>
      <c r="C253" s="21">
        <v>19.93</v>
      </c>
      <c r="G253" s="42"/>
      <c r="I253" s="41"/>
      <c r="J253" s="41"/>
      <c r="M253" s="43">
        <v>19.93</v>
      </c>
    </row>
    <row r="254" spans="1:16" ht="12.75" customHeight="1" x14ac:dyDescent="0.2">
      <c r="B254" s="40" t="s">
        <v>72</v>
      </c>
      <c r="C254" s="21">
        <v>12.54</v>
      </c>
      <c r="G254" s="42" t="s">
        <v>72</v>
      </c>
      <c r="H254" s="21">
        <v>12.54</v>
      </c>
      <c r="I254" s="41"/>
      <c r="J254" s="41"/>
      <c r="L254" s="43">
        <v>12.54</v>
      </c>
      <c r="M254" s="43"/>
    </row>
    <row r="255" spans="1:16" ht="12.75" customHeight="1" x14ac:dyDescent="0.2">
      <c r="B255" s="40" t="s">
        <v>71</v>
      </c>
      <c r="C255" s="21">
        <v>240.02</v>
      </c>
      <c r="G255" s="42"/>
      <c r="I255" s="41"/>
      <c r="J255" s="41"/>
      <c r="M255" s="43"/>
      <c r="P255" s="21">
        <v>240.02</v>
      </c>
    </row>
    <row r="256" spans="1:16" ht="12.75" customHeight="1" x14ac:dyDescent="0.2">
      <c r="B256" s="40" t="s">
        <v>70</v>
      </c>
      <c r="C256" s="21">
        <v>116.05</v>
      </c>
      <c r="M256" s="43"/>
      <c r="N256" s="21">
        <v>116.05</v>
      </c>
    </row>
    <row r="257" spans="1:17" ht="12.75" customHeight="1" x14ac:dyDescent="0.2">
      <c r="B257" s="40" t="s">
        <v>69</v>
      </c>
      <c r="C257" s="21">
        <v>48.64</v>
      </c>
      <c r="M257" s="43"/>
      <c r="N257" s="21">
        <v>48.64</v>
      </c>
    </row>
    <row r="258" spans="1:17" ht="12.75" customHeight="1" x14ac:dyDescent="0.2">
      <c r="B258" s="47" t="s">
        <v>68</v>
      </c>
      <c r="C258" s="21">
        <v>1.82</v>
      </c>
      <c r="M258" s="43"/>
      <c r="N258" s="21">
        <v>1.82</v>
      </c>
    </row>
    <row r="259" spans="1:17" ht="12.75" customHeight="1" x14ac:dyDescent="0.2">
      <c r="A259" s="39"/>
      <c r="B259" s="46" t="s">
        <v>76</v>
      </c>
      <c r="C259" s="29">
        <v>171</v>
      </c>
      <c r="D259" s="29">
        <f>SUM(C251:C259)</f>
        <v>700.21000000000015</v>
      </c>
      <c r="E259" s="37"/>
      <c r="F259" s="37"/>
      <c r="G259" s="37"/>
      <c r="H259" s="29"/>
      <c r="J259" s="37"/>
      <c r="K259" s="29"/>
      <c r="L259" s="29"/>
      <c r="M259" s="45"/>
      <c r="N259" s="29"/>
      <c r="Q259" s="21">
        <v>171</v>
      </c>
    </row>
    <row r="260" spans="1:17" ht="12.75" customHeight="1" x14ac:dyDescent="0.2">
      <c r="A260" s="36">
        <v>39863</v>
      </c>
      <c r="B260" s="44" t="s">
        <v>75</v>
      </c>
      <c r="C260" s="21">
        <v>22.81</v>
      </c>
      <c r="F260" s="36">
        <v>39863</v>
      </c>
      <c r="G260" s="42"/>
      <c r="I260" s="41"/>
      <c r="J260" s="41"/>
      <c r="M260" s="43">
        <v>22.81</v>
      </c>
    </row>
    <row r="261" spans="1:17" ht="12.75" customHeight="1" x14ac:dyDescent="0.2">
      <c r="B261" s="40" t="s">
        <v>74</v>
      </c>
      <c r="C261" s="21">
        <v>68.400000000000006</v>
      </c>
      <c r="G261" s="42" t="s">
        <v>74</v>
      </c>
      <c r="H261" s="21">
        <v>68.400000000000006</v>
      </c>
      <c r="I261" s="41"/>
      <c r="J261" s="41"/>
      <c r="L261" s="43">
        <v>68.400000000000006</v>
      </c>
      <c r="M261" s="43"/>
    </row>
    <row r="262" spans="1:17" ht="12.75" customHeight="1" x14ac:dyDescent="0.2">
      <c r="B262" s="40" t="s">
        <v>73</v>
      </c>
      <c r="C262" s="21">
        <v>20.12</v>
      </c>
      <c r="G262" s="42"/>
      <c r="I262" s="41"/>
      <c r="J262" s="41"/>
      <c r="M262" s="43">
        <v>20.12</v>
      </c>
    </row>
    <row r="263" spans="1:17" ht="12.75" customHeight="1" x14ac:dyDescent="0.2">
      <c r="B263" s="40" t="s">
        <v>72</v>
      </c>
      <c r="C263" s="21">
        <v>12.54</v>
      </c>
      <c r="G263" s="42" t="s">
        <v>72</v>
      </c>
      <c r="H263" s="21">
        <v>12.54</v>
      </c>
      <c r="I263" s="41"/>
      <c r="J263" s="41"/>
      <c r="L263" s="43">
        <v>12.54</v>
      </c>
      <c r="M263" s="43"/>
    </row>
    <row r="264" spans="1:17" ht="12.75" customHeight="1" x14ac:dyDescent="0.2">
      <c r="B264" s="40" t="s">
        <v>71</v>
      </c>
      <c r="C264" s="21">
        <v>240.02</v>
      </c>
      <c r="G264" s="42"/>
      <c r="I264" s="41"/>
      <c r="J264" s="41"/>
      <c r="M264" s="43"/>
      <c r="P264" s="21">
        <v>240.02</v>
      </c>
    </row>
    <row r="265" spans="1:17" ht="12.75" customHeight="1" x14ac:dyDescent="0.2">
      <c r="B265" s="40" t="s">
        <v>70</v>
      </c>
      <c r="C265" s="21">
        <v>122.04</v>
      </c>
      <c r="M265" s="43"/>
      <c r="N265" s="21">
        <v>122.04</v>
      </c>
    </row>
    <row r="266" spans="1:17" ht="12.75" customHeight="1" x14ac:dyDescent="0.2">
      <c r="B266" s="40" t="s">
        <v>69</v>
      </c>
      <c r="C266" s="21">
        <v>48.64</v>
      </c>
      <c r="M266" s="43"/>
      <c r="N266" s="21">
        <v>48.64</v>
      </c>
    </row>
    <row r="267" spans="1:17" ht="12.75" customHeight="1" x14ac:dyDescent="0.2">
      <c r="B267" s="47" t="s">
        <v>68</v>
      </c>
      <c r="C267" s="21">
        <v>1.82</v>
      </c>
      <c r="M267" s="43"/>
      <c r="N267" s="21">
        <v>1.82</v>
      </c>
    </row>
    <row r="268" spans="1:17" ht="12.75" customHeight="1" x14ac:dyDescent="0.2">
      <c r="A268" s="39"/>
      <c r="B268" s="46" t="s">
        <v>76</v>
      </c>
      <c r="C268" s="29">
        <v>171</v>
      </c>
      <c r="D268" s="29">
        <f>SUM(C260:C268)</f>
        <v>707.3900000000001</v>
      </c>
      <c r="E268" s="37"/>
      <c r="F268" s="37"/>
      <c r="G268" s="37"/>
      <c r="H268" s="29"/>
      <c r="J268" s="37"/>
      <c r="K268" s="29"/>
      <c r="L268" s="29"/>
      <c r="M268" s="45"/>
      <c r="N268" s="29"/>
      <c r="Q268" s="21">
        <v>171</v>
      </c>
    </row>
    <row r="269" spans="1:17" ht="12.75" customHeight="1" x14ac:dyDescent="0.2">
      <c r="A269" s="36">
        <v>39891</v>
      </c>
      <c r="B269" s="44" t="s">
        <v>75</v>
      </c>
      <c r="C269" s="21">
        <v>21.77</v>
      </c>
      <c r="F269" s="36">
        <v>39891</v>
      </c>
      <c r="M269" s="43">
        <v>21.77</v>
      </c>
    </row>
    <row r="270" spans="1:17" ht="12.75" customHeight="1" x14ac:dyDescent="0.2">
      <c r="B270" s="40" t="s">
        <v>74</v>
      </c>
      <c r="C270" s="21">
        <v>68.400000000000006</v>
      </c>
      <c r="G270" s="42" t="s">
        <v>74</v>
      </c>
      <c r="H270" s="21">
        <v>68.400000000000006</v>
      </c>
      <c r="I270" s="41"/>
      <c r="J270" s="41"/>
      <c r="L270" s="43">
        <v>68.400000000000006</v>
      </c>
      <c r="M270" s="43"/>
    </row>
    <row r="271" spans="1:17" ht="12.75" customHeight="1" x14ac:dyDescent="0.2">
      <c r="B271" s="40" t="s">
        <v>73</v>
      </c>
      <c r="C271" s="21">
        <v>18.559999999999999</v>
      </c>
      <c r="G271" s="42"/>
      <c r="I271" s="41"/>
      <c r="J271" s="41"/>
      <c r="M271" s="43">
        <v>18.559999999999999</v>
      </c>
    </row>
    <row r="272" spans="1:17" ht="12.75" customHeight="1" x14ac:dyDescent="0.2">
      <c r="B272" s="40" t="s">
        <v>72</v>
      </c>
      <c r="C272" s="21">
        <v>12.54</v>
      </c>
      <c r="G272" s="42" t="s">
        <v>72</v>
      </c>
      <c r="H272" s="21">
        <v>12.54</v>
      </c>
      <c r="I272" s="41"/>
      <c r="J272" s="41"/>
      <c r="L272" s="43">
        <v>12.54</v>
      </c>
      <c r="M272" s="43"/>
    </row>
    <row r="273" spans="1:16" ht="12.75" customHeight="1" x14ac:dyDescent="0.2">
      <c r="B273" s="40" t="s">
        <v>71</v>
      </c>
      <c r="C273" s="21">
        <v>240.02</v>
      </c>
      <c r="G273" s="42"/>
      <c r="I273" s="41"/>
      <c r="J273" s="41"/>
      <c r="M273" s="43"/>
      <c r="P273" s="21">
        <v>240.02</v>
      </c>
    </row>
    <row r="274" spans="1:16" ht="12.75" customHeight="1" x14ac:dyDescent="0.2">
      <c r="B274" s="40" t="s">
        <v>70</v>
      </c>
      <c r="C274" s="21">
        <v>114.78</v>
      </c>
      <c r="M274" s="43"/>
      <c r="N274" s="21">
        <v>114.78</v>
      </c>
    </row>
    <row r="275" spans="1:16" ht="12.75" customHeight="1" x14ac:dyDescent="0.2">
      <c r="B275" s="40" t="s">
        <v>69</v>
      </c>
      <c r="C275" s="21">
        <v>46.76</v>
      </c>
      <c r="M275" s="43"/>
      <c r="N275" s="21">
        <v>46.76</v>
      </c>
    </row>
    <row r="276" spans="1:16" ht="12.75" customHeight="1" x14ac:dyDescent="0.2">
      <c r="A276" s="39"/>
      <c r="B276" s="38" t="s">
        <v>68</v>
      </c>
      <c r="C276" s="29">
        <v>1.66</v>
      </c>
      <c r="D276" s="29">
        <f>SUM(C269:C276)</f>
        <v>524.49</v>
      </c>
      <c r="E276" s="37"/>
      <c r="F276" s="37"/>
      <c r="G276" s="37"/>
      <c r="H276" s="29"/>
      <c r="J276" s="37"/>
      <c r="K276" s="29"/>
      <c r="L276" s="29"/>
      <c r="M276" s="45"/>
      <c r="N276" s="29">
        <v>1.66</v>
      </c>
    </row>
    <row r="277" spans="1:16" ht="12.75" customHeight="1" x14ac:dyDescent="0.2">
      <c r="A277" s="36">
        <v>39924</v>
      </c>
      <c r="B277" s="44" t="s">
        <v>75</v>
      </c>
      <c r="C277" s="21">
        <v>22.68</v>
      </c>
      <c r="F277" s="36">
        <v>39924</v>
      </c>
      <c r="M277" s="43">
        <v>22.68</v>
      </c>
    </row>
    <row r="278" spans="1:16" ht="12.75" customHeight="1" x14ac:dyDescent="0.2">
      <c r="B278" s="40" t="s">
        <v>74</v>
      </c>
      <c r="C278" s="21">
        <v>68.400000000000006</v>
      </c>
      <c r="G278" s="42" t="s">
        <v>74</v>
      </c>
      <c r="H278" s="21">
        <v>68.400000000000006</v>
      </c>
      <c r="I278" s="41"/>
      <c r="J278" s="41"/>
      <c r="L278" s="43">
        <v>68.400000000000006</v>
      </c>
      <c r="M278" s="43"/>
    </row>
    <row r="279" spans="1:16" ht="12.75" customHeight="1" x14ac:dyDescent="0.2">
      <c r="B279" s="40" t="s">
        <v>73</v>
      </c>
      <c r="C279" s="21">
        <v>18.73</v>
      </c>
      <c r="G279" s="42"/>
      <c r="I279" s="41"/>
      <c r="J279" s="41"/>
      <c r="M279" s="43">
        <v>18.73</v>
      </c>
    </row>
    <row r="280" spans="1:16" ht="12.75" customHeight="1" x14ac:dyDescent="0.2">
      <c r="B280" s="40" t="s">
        <v>72</v>
      </c>
      <c r="C280" s="21">
        <v>12.54</v>
      </c>
      <c r="G280" s="42" t="s">
        <v>72</v>
      </c>
      <c r="H280" s="21">
        <v>12.54</v>
      </c>
      <c r="I280" s="41"/>
      <c r="J280" s="41"/>
      <c r="L280" s="43">
        <v>12.54</v>
      </c>
      <c r="M280" s="43"/>
    </row>
    <row r="281" spans="1:16" ht="12.75" customHeight="1" x14ac:dyDescent="0.2">
      <c r="B281" s="40" t="s">
        <v>71</v>
      </c>
      <c r="C281" s="21">
        <v>240.02</v>
      </c>
      <c r="G281" s="42"/>
      <c r="I281" s="41"/>
      <c r="J281" s="41"/>
      <c r="M281" s="43"/>
      <c r="P281" s="21">
        <v>240.02</v>
      </c>
    </row>
    <row r="282" spans="1:16" ht="12.75" customHeight="1" x14ac:dyDescent="0.2">
      <c r="B282" s="40" t="s">
        <v>70</v>
      </c>
      <c r="C282" s="21">
        <v>117.98</v>
      </c>
      <c r="G282" s="42"/>
      <c r="I282" s="41"/>
      <c r="J282" s="41"/>
      <c r="M282" s="43"/>
      <c r="N282" s="21">
        <v>117.98</v>
      </c>
    </row>
    <row r="283" spans="1:16" ht="12.75" customHeight="1" x14ac:dyDescent="0.2">
      <c r="B283" s="40" t="s">
        <v>69</v>
      </c>
      <c r="C283" s="21">
        <v>46.76</v>
      </c>
      <c r="M283" s="43"/>
      <c r="N283" s="21">
        <v>46.76</v>
      </c>
    </row>
    <row r="284" spans="1:16" ht="12.75" customHeight="1" x14ac:dyDescent="0.2">
      <c r="A284" s="39"/>
      <c r="B284" s="38" t="s">
        <v>68</v>
      </c>
      <c r="C284" s="29">
        <v>1.66</v>
      </c>
      <c r="D284" s="29">
        <f>SUM(C277:C284)</f>
        <v>528.77</v>
      </c>
      <c r="E284" s="37"/>
      <c r="F284" s="37"/>
      <c r="G284" s="37"/>
      <c r="H284" s="29"/>
      <c r="J284" s="37"/>
      <c r="K284" s="29"/>
      <c r="L284" s="29"/>
      <c r="M284" s="45"/>
      <c r="N284" s="29">
        <v>1.66</v>
      </c>
    </row>
    <row r="285" spans="1:16" ht="12.75" customHeight="1" x14ac:dyDescent="0.2">
      <c r="A285" s="36">
        <v>39951</v>
      </c>
      <c r="B285" s="44" t="s">
        <v>75</v>
      </c>
      <c r="C285" s="21">
        <v>26.54</v>
      </c>
      <c r="F285" s="36">
        <v>39951</v>
      </c>
      <c r="M285" s="43">
        <v>26.54</v>
      </c>
    </row>
    <row r="286" spans="1:16" ht="12.75" customHeight="1" x14ac:dyDescent="0.2">
      <c r="B286" s="40" t="s">
        <v>74</v>
      </c>
      <c r="C286" s="21">
        <v>68.400000000000006</v>
      </c>
      <c r="G286" s="42" t="s">
        <v>74</v>
      </c>
      <c r="H286" s="21">
        <v>68.400000000000006</v>
      </c>
      <c r="I286" s="41"/>
      <c r="J286" s="41"/>
      <c r="L286" s="43">
        <v>68.400000000000006</v>
      </c>
      <c r="M286" s="43"/>
    </row>
    <row r="287" spans="1:16" ht="12.75" customHeight="1" x14ac:dyDescent="0.2">
      <c r="B287" s="40" t="s">
        <v>73</v>
      </c>
      <c r="C287" s="21">
        <v>21.26</v>
      </c>
      <c r="G287" s="42"/>
      <c r="I287" s="41"/>
      <c r="J287" s="41"/>
      <c r="M287" s="43">
        <v>21.26</v>
      </c>
    </row>
    <row r="288" spans="1:16" ht="12.75" customHeight="1" x14ac:dyDescent="0.2">
      <c r="B288" s="40" t="s">
        <v>72</v>
      </c>
      <c r="C288" s="21">
        <v>12.54</v>
      </c>
      <c r="G288" s="42" t="s">
        <v>72</v>
      </c>
      <c r="H288" s="21">
        <v>12.54</v>
      </c>
      <c r="I288" s="41"/>
      <c r="J288" s="41"/>
      <c r="L288" s="43">
        <v>12.54</v>
      </c>
      <c r="M288" s="43"/>
    </row>
    <row r="289" spans="1:16" ht="12.75" customHeight="1" x14ac:dyDescent="0.2">
      <c r="B289" s="40" t="s">
        <v>71</v>
      </c>
      <c r="C289" s="21">
        <v>240.02</v>
      </c>
      <c r="G289" s="42"/>
      <c r="I289" s="41"/>
      <c r="J289" s="41"/>
      <c r="M289" s="43"/>
      <c r="P289" s="21">
        <v>240.02</v>
      </c>
    </row>
    <row r="290" spans="1:16" ht="12.75" customHeight="1" x14ac:dyDescent="0.2">
      <c r="B290" s="40" t="s">
        <v>70</v>
      </c>
      <c r="C290" s="21">
        <v>136.33000000000001</v>
      </c>
      <c r="M290" s="43"/>
      <c r="N290" s="21">
        <v>136.33000000000001</v>
      </c>
    </row>
    <row r="291" spans="1:16" ht="12.75" customHeight="1" x14ac:dyDescent="0.2">
      <c r="B291" s="40" t="s">
        <v>69</v>
      </c>
      <c r="C291" s="21">
        <v>52.6</v>
      </c>
      <c r="M291" s="43"/>
      <c r="N291" s="21">
        <v>52.6</v>
      </c>
    </row>
    <row r="292" spans="1:16" ht="12.75" customHeight="1" x14ac:dyDescent="0.2">
      <c r="A292" s="39"/>
      <c r="B292" s="38" t="s">
        <v>68</v>
      </c>
      <c r="C292" s="29">
        <v>1.87</v>
      </c>
      <c r="D292" s="29">
        <f>SUM(C285:C292)</f>
        <v>559.56000000000006</v>
      </c>
      <c r="E292" s="37"/>
      <c r="F292" s="37"/>
      <c r="G292" s="37"/>
      <c r="H292" s="29"/>
      <c r="J292" s="37"/>
      <c r="K292" s="29"/>
      <c r="L292" s="29"/>
      <c r="M292" s="45"/>
      <c r="N292" s="29">
        <v>1.87</v>
      </c>
    </row>
    <row r="293" spans="1:16" ht="12.75" customHeight="1" x14ac:dyDescent="0.2">
      <c r="A293" s="36">
        <v>39982</v>
      </c>
      <c r="B293" s="44" t="s">
        <v>75</v>
      </c>
      <c r="C293" s="21">
        <v>27.56</v>
      </c>
      <c r="F293" s="36">
        <v>39982</v>
      </c>
      <c r="M293" s="43">
        <v>27.56</v>
      </c>
    </row>
    <row r="294" spans="1:16" ht="12.75" customHeight="1" x14ac:dyDescent="0.2">
      <c r="B294" s="40" t="s">
        <v>74</v>
      </c>
      <c r="C294" s="21">
        <v>68.400000000000006</v>
      </c>
      <c r="G294" s="42" t="s">
        <v>74</v>
      </c>
      <c r="H294" s="21">
        <v>68.400000000000006</v>
      </c>
      <c r="I294" s="41"/>
      <c r="J294" s="41"/>
      <c r="L294" s="43">
        <v>68.400000000000006</v>
      </c>
      <c r="M294" s="43"/>
    </row>
    <row r="295" spans="1:16" ht="12.75" customHeight="1" x14ac:dyDescent="0.2">
      <c r="B295" s="40" t="s">
        <v>73</v>
      </c>
      <c r="C295" s="21">
        <v>21.44</v>
      </c>
      <c r="G295" s="42"/>
      <c r="I295" s="41"/>
      <c r="J295" s="41"/>
      <c r="M295" s="43">
        <v>21.44</v>
      </c>
    </row>
    <row r="296" spans="1:16" ht="12.75" customHeight="1" x14ac:dyDescent="0.2">
      <c r="B296" s="40" t="s">
        <v>72</v>
      </c>
      <c r="C296" s="21">
        <v>12.54</v>
      </c>
      <c r="G296" s="42" t="s">
        <v>72</v>
      </c>
      <c r="H296" s="21">
        <v>12.54</v>
      </c>
      <c r="I296" s="41"/>
      <c r="J296" s="41"/>
      <c r="L296" s="43">
        <v>12.54</v>
      </c>
      <c r="M296" s="43"/>
    </row>
    <row r="297" spans="1:16" ht="12.75" customHeight="1" x14ac:dyDescent="0.2">
      <c r="B297" s="40" t="s">
        <v>71</v>
      </c>
      <c r="C297" s="21">
        <v>240.02</v>
      </c>
      <c r="G297" s="42"/>
      <c r="I297" s="41"/>
      <c r="J297" s="41"/>
      <c r="M297" s="43"/>
      <c r="P297" s="21">
        <v>240.02</v>
      </c>
    </row>
    <row r="298" spans="1:16" ht="12.75" customHeight="1" x14ac:dyDescent="0.2">
      <c r="B298" s="40" t="s">
        <v>70</v>
      </c>
      <c r="C298" s="21">
        <v>139.93</v>
      </c>
      <c r="M298" s="43"/>
      <c r="N298" s="21">
        <v>139.93</v>
      </c>
    </row>
    <row r="299" spans="1:16" ht="12.75" customHeight="1" x14ac:dyDescent="0.2">
      <c r="B299" s="40" t="s">
        <v>69</v>
      </c>
      <c r="C299" s="21">
        <v>52.6</v>
      </c>
      <c r="M299" s="43"/>
      <c r="N299" s="21">
        <v>52.6</v>
      </c>
    </row>
    <row r="300" spans="1:16" ht="12.75" customHeight="1" x14ac:dyDescent="0.2">
      <c r="A300" s="39"/>
      <c r="B300" s="38" t="s">
        <v>68</v>
      </c>
      <c r="C300" s="29">
        <v>1.87</v>
      </c>
      <c r="D300" s="29">
        <f>SUM(C293:C300)</f>
        <v>564.36</v>
      </c>
      <c r="E300" s="37"/>
      <c r="F300" s="37"/>
      <c r="G300" s="37"/>
      <c r="H300" s="29"/>
      <c r="J300" s="37"/>
      <c r="K300" s="29"/>
      <c r="L300" s="29"/>
      <c r="M300" s="45"/>
      <c r="N300" s="29">
        <v>1.87</v>
      </c>
    </row>
    <row r="301" spans="1:16" ht="12.75" customHeight="1" x14ac:dyDescent="0.2">
      <c r="A301" s="36">
        <v>40015</v>
      </c>
      <c r="B301" s="44" t="s">
        <v>75</v>
      </c>
      <c r="C301" s="21">
        <v>20.65</v>
      </c>
      <c r="E301" s="36"/>
      <c r="F301" s="36">
        <v>40015</v>
      </c>
      <c r="M301" s="43">
        <v>20.65</v>
      </c>
    </row>
    <row r="302" spans="1:16" ht="12.75" customHeight="1" x14ac:dyDescent="0.2">
      <c r="B302" s="40" t="s">
        <v>74</v>
      </c>
      <c r="C302" s="21">
        <v>79.8</v>
      </c>
      <c r="G302" s="42" t="s">
        <v>74</v>
      </c>
      <c r="H302" s="21">
        <v>79.8</v>
      </c>
      <c r="I302" s="41"/>
      <c r="J302" s="41"/>
      <c r="L302" s="43">
        <v>79.8</v>
      </c>
      <c r="M302" s="43"/>
    </row>
    <row r="303" spans="1:16" ht="12.75" customHeight="1" x14ac:dyDescent="0.2">
      <c r="B303" s="40" t="s">
        <v>73</v>
      </c>
      <c r="C303" s="21">
        <v>15.62</v>
      </c>
      <c r="G303" s="42"/>
      <c r="I303" s="41"/>
      <c r="J303" s="41"/>
      <c r="M303" s="43">
        <v>15.62</v>
      </c>
    </row>
    <row r="304" spans="1:16" ht="12.75" customHeight="1" x14ac:dyDescent="0.2">
      <c r="B304" s="40" t="s">
        <v>72</v>
      </c>
      <c r="C304" s="21">
        <v>22.8</v>
      </c>
      <c r="G304" s="42" t="s">
        <v>72</v>
      </c>
      <c r="H304" s="21">
        <v>22.8</v>
      </c>
      <c r="I304" s="41"/>
      <c r="J304" s="41"/>
      <c r="L304" s="43">
        <v>22.8</v>
      </c>
      <c r="M304" s="43"/>
    </row>
    <row r="305" spans="1:17" ht="12.75" customHeight="1" x14ac:dyDescent="0.2">
      <c r="B305" s="40" t="s">
        <v>71</v>
      </c>
      <c r="C305" s="21">
        <v>875</v>
      </c>
      <c r="G305" s="42"/>
      <c r="I305" s="41"/>
      <c r="J305" s="41"/>
      <c r="M305" s="43"/>
      <c r="P305" s="21">
        <v>875</v>
      </c>
    </row>
    <row r="306" spans="1:17" ht="12.75" customHeight="1" x14ac:dyDescent="0.2">
      <c r="B306" s="40" t="s">
        <v>70</v>
      </c>
      <c r="C306" s="21">
        <v>103.66</v>
      </c>
      <c r="M306" s="43"/>
      <c r="N306" s="21">
        <v>103.66</v>
      </c>
    </row>
    <row r="307" spans="1:17" ht="12.75" customHeight="1" x14ac:dyDescent="0.2">
      <c r="B307" s="40" t="s">
        <v>69</v>
      </c>
      <c r="C307" s="21">
        <v>37.99</v>
      </c>
      <c r="M307" s="43"/>
      <c r="N307" s="21">
        <v>37.99</v>
      </c>
    </row>
    <row r="308" spans="1:17" ht="12.75" customHeight="1" x14ac:dyDescent="0.2">
      <c r="A308" s="39"/>
      <c r="B308" s="38" t="s">
        <v>68</v>
      </c>
      <c r="C308" s="29">
        <v>1.35</v>
      </c>
      <c r="D308" s="29">
        <f>SUM(C301:C308)</f>
        <v>1156.8699999999999</v>
      </c>
      <c r="E308" s="37"/>
      <c r="F308" s="37"/>
      <c r="G308" s="37"/>
      <c r="H308" s="29"/>
      <c r="J308" s="37"/>
      <c r="K308" s="29"/>
      <c r="L308" s="29"/>
      <c r="M308" s="45"/>
      <c r="N308" s="29">
        <v>1.35</v>
      </c>
    </row>
    <row r="309" spans="1:17" ht="12.75" customHeight="1" x14ac:dyDescent="0.2">
      <c r="A309" s="36">
        <v>40045</v>
      </c>
      <c r="B309" s="44" t="s">
        <v>75</v>
      </c>
      <c r="C309" s="21">
        <v>21.51</v>
      </c>
      <c r="F309" s="36">
        <v>40045</v>
      </c>
      <c r="M309" s="43">
        <v>21.51</v>
      </c>
    </row>
    <row r="310" spans="1:17" ht="12.75" customHeight="1" x14ac:dyDescent="0.2">
      <c r="B310" s="40" t="s">
        <v>74</v>
      </c>
      <c r="C310" s="21">
        <v>79.8</v>
      </c>
      <c r="G310" s="42" t="s">
        <v>74</v>
      </c>
      <c r="H310" s="21">
        <v>79.8</v>
      </c>
      <c r="I310" s="41"/>
      <c r="J310" s="41"/>
      <c r="L310" s="43">
        <v>79.8</v>
      </c>
      <c r="M310" s="43"/>
    </row>
    <row r="311" spans="1:17" ht="12.75" customHeight="1" x14ac:dyDescent="0.2">
      <c r="B311" s="40" t="s">
        <v>73</v>
      </c>
      <c r="C311" s="21">
        <v>15.87</v>
      </c>
      <c r="G311" s="42"/>
      <c r="I311" s="41"/>
      <c r="J311" s="41"/>
      <c r="M311" s="43">
        <v>15.87</v>
      </c>
    </row>
    <row r="312" spans="1:17" ht="12.75" customHeight="1" x14ac:dyDescent="0.2">
      <c r="B312" s="40" t="s">
        <v>72</v>
      </c>
      <c r="C312" s="21">
        <v>22.8</v>
      </c>
      <c r="G312" s="42" t="s">
        <v>72</v>
      </c>
      <c r="H312" s="21">
        <v>22.8</v>
      </c>
      <c r="I312" s="41"/>
      <c r="J312" s="41"/>
      <c r="L312" s="43">
        <v>22.8</v>
      </c>
      <c r="M312" s="43"/>
    </row>
    <row r="313" spans="1:17" ht="12.75" customHeight="1" x14ac:dyDescent="0.2">
      <c r="B313" s="40" t="s">
        <v>71</v>
      </c>
      <c r="C313" s="21">
        <v>875</v>
      </c>
      <c r="G313" s="42"/>
      <c r="I313" s="41"/>
      <c r="J313" s="41"/>
      <c r="M313" s="43"/>
      <c r="P313" s="21">
        <v>875</v>
      </c>
    </row>
    <row r="314" spans="1:17" ht="12.75" customHeight="1" x14ac:dyDescent="0.2">
      <c r="B314" s="40" t="s">
        <v>70</v>
      </c>
      <c r="C314" s="21">
        <v>113.14</v>
      </c>
      <c r="M314" s="43"/>
      <c r="N314" s="21">
        <v>113.14</v>
      </c>
    </row>
    <row r="315" spans="1:17" ht="12.75" customHeight="1" x14ac:dyDescent="0.2">
      <c r="B315" s="40" t="s">
        <v>69</v>
      </c>
      <c r="C315" s="21">
        <v>26.312000000000001</v>
      </c>
      <c r="M315" s="43"/>
      <c r="N315" s="21">
        <v>26.312000000000001</v>
      </c>
    </row>
    <row r="316" spans="1:17" ht="12.75" customHeight="1" x14ac:dyDescent="0.2">
      <c r="B316" s="47" t="s">
        <v>68</v>
      </c>
      <c r="C316" s="21">
        <v>1.35</v>
      </c>
      <c r="M316" s="43"/>
      <c r="N316" s="21">
        <v>1.35</v>
      </c>
    </row>
    <row r="317" spans="1:17" ht="12.75" customHeight="1" x14ac:dyDescent="0.2">
      <c r="A317" s="39"/>
      <c r="B317" s="46" t="s">
        <v>76</v>
      </c>
      <c r="C317" s="29">
        <v>342</v>
      </c>
      <c r="D317" s="48">
        <f>SUM(C309:C317)</f>
        <v>1497.7819999999999</v>
      </c>
      <c r="E317" s="37"/>
      <c r="F317" s="37"/>
      <c r="G317" s="37"/>
      <c r="H317" s="29"/>
      <c r="J317" s="37"/>
      <c r="K317" s="29"/>
      <c r="L317" s="29"/>
      <c r="M317" s="45"/>
      <c r="N317" s="29"/>
      <c r="Q317" s="21">
        <v>342</v>
      </c>
    </row>
    <row r="318" spans="1:17" ht="12.75" customHeight="1" x14ac:dyDescent="0.2">
      <c r="A318" s="36">
        <v>40074</v>
      </c>
      <c r="B318" s="44" t="s">
        <v>75</v>
      </c>
      <c r="C318" s="21">
        <v>30.98</v>
      </c>
      <c r="F318" s="36">
        <v>40074</v>
      </c>
      <c r="M318" s="43">
        <v>30.98</v>
      </c>
    </row>
    <row r="319" spans="1:17" ht="12.75" customHeight="1" x14ac:dyDescent="0.2">
      <c r="B319" s="40" t="s">
        <v>74</v>
      </c>
      <c r="C319" s="21">
        <v>79.8</v>
      </c>
      <c r="G319" s="42" t="s">
        <v>74</v>
      </c>
      <c r="H319" s="21">
        <v>79.8</v>
      </c>
      <c r="I319" s="41"/>
      <c r="J319" s="41"/>
      <c r="L319" s="43">
        <v>79.8</v>
      </c>
      <c r="M319" s="43"/>
    </row>
    <row r="320" spans="1:17" ht="12.75" customHeight="1" x14ac:dyDescent="0.2">
      <c r="B320" s="40" t="s">
        <v>73</v>
      </c>
      <c r="C320" s="21">
        <v>22.32</v>
      </c>
      <c r="G320" s="42"/>
      <c r="I320" s="41"/>
      <c r="J320" s="41"/>
      <c r="M320" s="43">
        <v>22.32</v>
      </c>
    </row>
    <row r="321" spans="1:17" ht="12.75" customHeight="1" x14ac:dyDescent="0.2">
      <c r="B321" s="40" t="s">
        <v>72</v>
      </c>
      <c r="C321" s="21">
        <v>22.8</v>
      </c>
      <c r="G321" s="42" t="s">
        <v>72</v>
      </c>
      <c r="H321" s="21">
        <v>22.8</v>
      </c>
      <c r="I321" s="41"/>
      <c r="J321" s="41"/>
      <c r="L321" s="43">
        <v>22.8</v>
      </c>
      <c r="M321" s="43"/>
    </row>
    <row r="322" spans="1:17" ht="12.75" customHeight="1" x14ac:dyDescent="0.2">
      <c r="B322" s="40" t="s">
        <v>71</v>
      </c>
      <c r="C322" s="21">
        <v>875</v>
      </c>
      <c r="G322" s="42"/>
      <c r="I322" s="41"/>
      <c r="J322" s="41"/>
      <c r="M322" s="43"/>
      <c r="P322" s="21">
        <v>875</v>
      </c>
    </row>
    <row r="323" spans="1:17" ht="12.75" customHeight="1" x14ac:dyDescent="0.2">
      <c r="B323" s="40" t="s">
        <v>70</v>
      </c>
      <c r="C323" s="21">
        <v>169.78</v>
      </c>
      <c r="M323" s="43"/>
      <c r="N323" s="21">
        <v>169.78</v>
      </c>
    </row>
    <row r="324" spans="1:17" ht="12.75" customHeight="1" x14ac:dyDescent="0.2">
      <c r="B324" s="40" t="s">
        <v>69</v>
      </c>
      <c r="C324" s="21">
        <v>73.8</v>
      </c>
      <c r="M324" s="43"/>
      <c r="N324" s="21">
        <v>73.8</v>
      </c>
    </row>
    <row r="325" spans="1:17" ht="12.75" customHeight="1" x14ac:dyDescent="0.2">
      <c r="A325" s="39"/>
      <c r="B325" s="38" t="s">
        <v>68</v>
      </c>
      <c r="C325" s="29">
        <v>1.87</v>
      </c>
      <c r="D325" s="29">
        <f>SUM(C318:C325)</f>
        <v>1276.3499999999999</v>
      </c>
      <c r="E325" s="37"/>
      <c r="F325" s="37"/>
      <c r="G325" s="37"/>
      <c r="H325" s="29"/>
      <c r="J325" s="37"/>
      <c r="K325" s="29"/>
      <c r="L325" s="29"/>
      <c r="M325" s="45"/>
      <c r="N325" s="29">
        <v>1.87</v>
      </c>
    </row>
    <row r="326" spans="1:17" ht="12.75" customHeight="1" x14ac:dyDescent="0.2">
      <c r="A326" s="36">
        <v>40106</v>
      </c>
      <c r="B326" s="44" t="s">
        <v>75</v>
      </c>
      <c r="C326" s="21">
        <v>32.18</v>
      </c>
      <c r="F326" s="36">
        <v>40106</v>
      </c>
      <c r="M326" s="43">
        <v>32.18</v>
      </c>
    </row>
    <row r="327" spans="1:17" ht="12.75" customHeight="1" x14ac:dyDescent="0.2">
      <c r="B327" s="40" t="s">
        <v>74</v>
      </c>
      <c r="C327" s="21">
        <v>79.8</v>
      </c>
      <c r="G327" s="42" t="s">
        <v>74</v>
      </c>
      <c r="H327" s="21">
        <v>79.8</v>
      </c>
      <c r="I327" s="41"/>
      <c r="J327" s="41"/>
      <c r="L327" s="43">
        <v>79.8</v>
      </c>
      <c r="M327" s="43"/>
    </row>
    <row r="328" spans="1:17" ht="12.75" customHeight="1" x14ac:dyDescent="0.2">
      <c r="B328" s="40" t="s">
        <v>73</v>
      </c>
      <c r="C328" s="21">
        <v>22.66</v>
      </c>
      <c r="G328" s="42"/>
      <c r="I328" s="41"/>
      <c r="J328" s="41"/>
      <c r="M328" s="43">
        <v>22.66</v>
      </c>
    </row>
    <row r="329" spans="1:17" ht="12.75" customHeight="1" x14ac:dyDescent="0.2">
      <c r="B329" s="40" t="s">
        <v>72</v>
      </c>
      <c r="C329" s="21">
        <v>22.8</v>
      </c>
      <c r="G329" s="42" t="s">
        <v>72</v>
      </c>
      <c r="H329" s="21">
        <v>22.8</v>
      </c>
      <c r="I329" s="41"/>
      <c r="J329" s="41"/>
      <c r="L329" s="43">
        <v>22.8</v>
      </c>
      <c r="M329" s="43"/>
    </row>
    <row r="330" spans="1:17" ht="12.75" customHeight="1" x14ac:dyDescent="0.2">
      <c r="B330" s="40" t="s">
        <v>71</v>
      </c>
      <c r="C330" s="21">
        <v>875</v>
      </c>
      <c r="G330" s="42"/>
      <c r="I330" s="41"/>
      <c r="J330" s="41"/>
      <c r="M330" s="43"/>
      <c r="P330" s="21">
        <v>875</v>
      </c>
    </row>
    <row r="331" spans="1:17" ht="12.75" customHeight="1" x14ac:dyDescent="0.2">
      <c r="B331" s="40" t="s">
        <v>70</v>
      </c>
      <c r="C331" s="21">
        <v>182.91</v>
      </c>
      <c r="M331" s="43"/>
      <c r="N331" s="21">
        <v>182.91</v>
      </c>
    </row>
    <row r="332" spans="1:17" ht="12.75" customHeight="1" x14ac:dyDescent="0.2">
      <c r="B332" s="40" t="s">
        <v>69</v>
      </c>
      <c r="C332" s="21">
        <v>73.8</v>
      </c>
      <c r="M332" s="43"/>
      <c r="N332" s="21">
        <v>73.8</v>
      </c>
    </row>
    <row r="333" spans="1:17" ht="12.75" customHeight="1" x14ac:dyDescent="0.2">
      <c r="B333" s="47" t="s">
        <v>68</v>
      </c>
      <c r="C333" s="21">
        <v>1.87</v>
      </c>
      <c r="M333" s="43"/>
      <c r="N333" s="21">
        <v>1.87</v>
      </c>
    </row>
    <row r="334" spans="1:17" ht="12.75" customHeight="1" x14ac:dyDescent="0.2">
      <c r="A334" s="39"/>
      <c r="B334" s="46" t="s">
        <v>76</v>
      </c>
      <c r="C334" s="29">
        <v>193.8</v>
      </c>
      <c r="D334" s="29">
        <f>SUM(C326:C334)</f>
        <v>1484.82</v>
      </c>
      <c r="E334" s="37"/>
      <c r="F334" s="37"/>
      <c r="G334" s="37"/>
      <c r="H334" s="29"/>
      <c r="J334" s="37"/>
      <c r="K334" s="29"/>
      <c r="L334" s="29"/>
      <c r="M334" s="45"/>
      <c r="N334" s="29"/>
      <c r="Q334" s="21">
        <v>193.8</v>
      </c>
    </row>
    <row r="335" spans="1:17" ht="12.75" customHeight="1" x14ac:dyDescent="0.2">
      <c r="A335" s="36">
        <v>40136</v>
      </c>
      <c r="B335" s="44" t="s">
        <v>75</v>
      </c>
      <c r="C335" s="21">
        <v>33.380000000000003</v>
      </c>
      <c r="F335" s="36">
        <v>40136</v>
      </c>
      <c r="M335" s="43">
        <v>33.380000000000003</v>
      </c>
    </row>
    <row r="336" spans="1:17" ht="12.75" customHeight="1" x14ac:dyDescent="0.2">
      <c r="B336" s="40" t="s">
        <v>74</v>
      </c>
      <c r="C336" s="21">
        <v>79.8</v>
      </c>
      <c r="G336" s="42" t="s">
        <v>74</v>
      </c>
      <c r="H336" s="21">
        <v>79.8</v>
      </c>
      <c r="I336" s="41"/>
      <c r="J336" s="41"/>
      <c r="L336" s="43">
        <v>79.8</v>
      </c>
      <c r="M336" s="43"/>
    </row>
    <row r="337" spans="1:16" ht="12.75" customHeight="1" x14ac:dyDescent="0.2">
      <c r="B337" s="40" t="s">
        <v>73</v>
      </c>
      <c r="C337" s="21">
        <v>23</v>
      </c>
      <c r="G337" s="42"/>
      <c r="I337" s="41"/>
      <c r="J337" s="41"/>
      <c r="M337" s="43">
        <v>23</v>
      </c>
    </row>
    <row r="338" spans="1:16" ht="12.75" customHeight="1" x14ac:dyDescent="0.2">
      <c r="B338" s="40" t="s">
        <v>72</v>
      </c>
      <c r="C338" s="21">
        <v>22.8</v>
      </c>
      <c r="G338" s="42" t="s">
        <v>72</v>
      </c>
      <c r="H338" s="21">
        <v>22.8</v>
      </c>
      <c r="I338" s="41"/>
      <c r="J338" s="41"/>
      <c r="L338" s="43">
        <v>22.8</v>
      </c>
      <c r="M338" s="43"/>
    </row>
    <row r="339" spans="1:16" ht="12.75" customHeight="1" x14ac:dyDescent="0.2">
      <c r="B339" s="40" t="s">
        <v>71</v>
      </c>
      <c r="C339" s="21">
        <v>875</v>
      </c>
      <c r="G339" s="42"/>
      <c r="I339" s="41"/>
      <c r="J339" s="41"/>
      <c r="M339" s="43"/>
      <c r="P339" s="21">
        <v>875</v>
      </c>
    </row>
    <row r="340" spans="1:16" ht="12.75" customHeight="1" x14ac:dyDescent="0.2">
      <c r="B340" s="40" t="s">
        <v>70</v>
      </c>
      <c r="C340" s="21">
        <v>196.03</v>
      </c>
      <c r="M340" s="43"/>
      <c r="N340" s="21">
        <v>196.03</v>
      </c>
    </row>
    <row r="341" spans="1:16" ht="12.75" customHeight="1" x14ac:dyDescent="0.2">
      <c r="B341" s="40" t="s">
        <v>69</v>
      </c>
      <c r="C341" s="21">
        <v>76.7</v>
      </c>
      <c r="M341" s="43"/>
      <c r="N341" s="21">
        <v>76.7</v>
      </c>
    </row>
    <row r="342" spans="1:16" ht="12.75" customHeight="1" x14ac:dyDescent="0.2">
      <c r="A342" s="39"/>
      <c r="B342" s="38" t="s">
        <v>68</v>
      </c>
      <c r="C342" s="29">
        <v>1.87</v>
      </c>
      <c r="D342" s="29">
        <f>SUM(C335:C342)</f>
        <v>1308.58</v>
      </c>
      <c r="E342" s="37"/>
      <c r="F342" s="37"/>
      <c r="G342" s="37"/>
      <c r="H342" s="29"/>
      <c r="J342" s="37"/>
      <c r="K342" s="29"/>
      <c r="L342" s="29"/>
      <c r="M342" s="45"/>
      <c r="N342" s="29">
        <v>1.87</v>
      </c>
    </row>
    <row r="343" spans="1:16" ht="12.75" customHeight="1" x14ac:dyDescent="0.2">
      <c r="A343" s="36">
        <v>40162</v>
      </c>
      <c r="B343" s="44" t="s">
        <v>75</v>
      </c>
      <c r="C343" s="21">
        <v>24.97</v>
      </c>
      <c r="F343" s="36">
        <v>40162</v>
      </c>
      <c r="M343" s="43">
        <v>24.97</v>
      </c>
    </row>
    <row r="344" spans="1:16" ht="12.75" customHeight="1" x14ac:dyDescent="0.2">
      <c r="B344" s="40" t="s">
        <v>74</v>
      </c>
      <c r="C344" s="21">
        <v>79.8</v>
      </c>
      <c r="G344" s="42" t="s">
        <v>74</v>
      </c>
      <c r="H344" s="21">
        <v>79.8</v>
      </c>
      <c r="I344" s="41"/>
      <c r="J344" s="41"/>
      <c r="L344" s="43">
        <v>79.8</v>
      </c>
      <c r="M344" s="43"/>
    </row>
    <row r="345" spans="1:16" ht="12.75" customHeight="1" x14ac:dyDescent="0.2">
      <c r="B345" s="40" t="s">
        <v>73</v>
      </c>
      <c r="C345" s="21">
        <v>16.86</v>
      </c>
      <c r="G345" s="42"/>
      <c r="I345" s="41"/>
      <c r="J345" s="41"/>
      <c r="M345" s="43">
        <v>16.86</v>
      </c>
    </row>
    <row r="346" spans="1:16" ht="12.75" customHeight="1" x14ac:dyDescent="0.2">
      <c r="B346" s="40" t="s">
        <v>72</v>
      </c>
      <c r="C346" s="21">
        <v>22.8</v>
      </c>
      <c r="G346" s="42" t="s">
        <v>72</v>
      </c>
      <c r="H346" s="21">
        <v>22.8</v>
      </c>
      <c r="I346" s="41"/>
      <c r="J346" s="41"/>
      <c r="L346" s="43">
        <v>22.8</v>
      </c>
      <c r="M346" s="43"/>
    </row>
    <row r="347" spans="1:16" ht="12.75" customHeight="1" x14ac:dyDescent="0.2">
      <c r="B347" s="40" t="s">
        <v>71</v>
      </c>
      <c r="C347" s="21">
        <v>875</v>
      </c>
      <c r="G347" s="42"/>
      <c r="I347" s="41"/>
      <c r="J347" s="41"/>
      <c r="M347" s="43"/>
      <c r="P347" s="21">
        <v>875</v>
      </c>
    </row>
    <row r="348" spans="1:16" ht="12.75" customHeight="1" x14ac:dyDescent="0.2">
      <c r="B348" s="40" t="s">
        <v>70</v>
      </c>
      <c r="C348" s="21">
        <v>151.06</v>
      </c>
      <c r="M348" s="43"/>
      <c r="N348" s="21">
        <v>151.06</v>
      </c>
    </row>
    <row r="349" spans="1:16" ht="12.75" customHeight="1" x14ac:dyDescent="0.2">
      <c r="B349" s="40" t="s">
        <v>69</v>
      </c>
      <c r="C349" s="21">
        <v>55.4</v>
      </c>
      <c r="M349" s="43"/>
      <c r="N349" s="21">
        <v>55.4</v>
      </c>
    </row>
    <row r="350" spans="1:16" ht="12.75" customHeight="1" x14ac:dyDescent="0.2">
      <c r="A350" s="39"/>
      <c r="B350" s="38" t="s">
        <v>68</v>
      </c>
      <c r="C350" s="29">
        <v>1.35</v>
      </c>
      <c r="D350" s="29">
        <f>SUM(C343:C350)</f>
        <v>1227.24</v>
      </c>
      <c r="E350" s="37"/>
      <c r="F350" s="37"/>
      <c r="G350" s="37"/>
      <c r="H350" s="29"/>
      <c r="J350" s="37"/>
      <c r="K350" s="29"/>
      <c r="L350" s="29"/>
      <c r="M350" s="45"/>
      <c r="N350" s="29">
        <v>1.35</v>
      </c>
    </row>
    <row r="351" spans="1:16" ht="12.75" customHeight="1" x14ac:dyDescent="0.2">
      <c r="A351" s="36">
        <v>40196</v>
      </c>
      <c r="B351" s="44" t="s">
        <v>75</v>
      </c>
      <c r="C351" s="21">
        <v>24.84</v>
      </c>
      <c r="F351" s="36">
        <v>40196</v>
      </c>
      <c r="M351" s="43">
        <v>24.84</v>
      </c>
    </row>
    <row r="352" spans="1:16" ht="12.75" customHeight="1" x14ac:dyDescent="0.2">
      <c r="B352" s="40" t="s">
        <v>74</v>
      </c>
      <c r="C352" s="21">
        <v>79.8</v>
      </c>
      <c r="G352" s="42" t="s">
        <v>74</v>
      </c>
      <c r="H352" s="21">
        <v>79.8</v>
      </c>
      <c r="I352" s="41"/>
      <c r="J352" s="41"/>
      <c r="L352" s="43">
        <v>79.8</v>
      </c>
      <c r="M352" s="43"/>
    </row>
    <row r="353" spans="1:16" ht="12.75" customHeight="1" x14ac:dyDescent="0.2">
      <c r="B353" s="40" t="s">
        <v>73</v>
      </c>
      <c r="C353" s="21">
        <v>16.45</v>
      </c>
      <c r="G353" s="42"/>
      <c r="I353" s="41"/>
      <c r="J353" s="41"/>
      <c r="M353" s="43">
        <v>16.45</v>
      </c>
    </row>
    <row r="354" spans="1:16" ht="12.75" customHeight="1" x14ac:dyDescent="0.2">
      <c r="B354" s="40" t="s">
        <v>72</v>
      </c>
      <c r="C354" s="21">
        <v>22.8</v>
      </c>
      <c r="G354" s="42" t="s">
        <v>72</v>
      </c>
      <c r="H354" s="21">
        <v>22.8</v>
      </c>
      <c r="I354" s="41"/>
      <c r="J354" s="41"/>
      <c r="L354" s="43">
        <v>22.8</v>
      </c>
      <c r="M354" s="43"/>
    </row>
    <row r="355" spans="1:16" ht="12.75" customHeight="1" x14ac:dyDescent="0.2">
      <c r="B355" s="40" t="s">
        <v>71</v>
      </c>
      <c r="C355" s="21">
        <v>875</v>
      </c>
      <c r="G355" s="42"/>
      <c r="I355" s="41"/>
      <c r="J355" s="41"/>
      <c r="M355" s="43"/>
      <c r="P355" s="21">
        <v>875</v>
      </c>
    </row>
    <row r="356" spans="1:16" ht="12.75" customHeight="1" x14ac:dyDescent="0.2">
      <c r="B356" s="40" t="s">
        <v>70</v>
      </c>
      <c r="C356" s="21">
        <v>154.36000000000001</v>
      </c>
      <c r="M356" s="43"/>
      <c r="N356" s="21">
        <v>154.36000000000001</v>
      </c>
    </row>
    <row r="357" spans="1:16" ht="12.75" customHeight="1" x14ac:dyDescent="0.2">
      <c r="B357" s="40" t="s">
        <v>69</v>
      </c>
      <c r="C357" s="21">
        <v>53.27</v>
      </c>
      <c r="M357" s="43"/>
      <c r="N357" s="21">
        <v>53.27</v>
      </c>
    </row>
    <row r="358" spans="1:16" ht="12.75" customHeight="1" x14ac:dyDescent="0.2">
      <c r="A358" s="39"/>
      <c r="B358" s="38" t="s">
        <v>68</v>
      </c>
      <c r="C358" s="29">
        <v>1.3</v>
      </c>
      <c r="D358" s="29">
        <f>SUM(C351:C358)</f>
        <v>1227.82</v>
      </c>
      <c r="E358" s="37"/>
      <c r="F358" s="37"/>
      <c r="G358" s="37"/>
      <c r="H358" s="29"/>
      <c r="J358" s="37"/>
      <c r="K358" s="29"/>
      <c r="L358" s="29"/>
      <c r="M358" s="45"/>
      <c r="N358" s="29">
        <v>1.3</v>
      </c>
    </row>
    <row r="359" spans="1:16" ht="12.75" customHeight="1" x14ac:dyDescent="0.2">
      <c r="A359" s="36">
        <v>40235</v>
      </c>
      <c r="B359" s="44" t="s">
        <v>75</v>
      </c>
      <c r="C359" s="21">
        <v>25.67</v>
      </c>
      <c r="F359" s="36">
        <v>40235</v>
      </c>
      <c r="M359" s="43">
        <v>25.67</v>
      </c>
    </row>
    <row r="360" spans="1:16" ht="12.75" customHeight="1" x14ac:dyDescent="0.2">
      <c r="B360" s="40" t="s">
        <v>74</v>
      </c>
      <c r="C360" s="21">
        <v>79.8</v>
      </c>
      <c r="G360" s="42" t="s">
        <v>74</v>
      </c>
      <c r="H360" s="21">
        <v>79.8</v>
      </c>
      <c r="I360" s="41"/>
      <c r="J360" s="41"/>
      <c r="L360" s="43">
        <v>79.8</v>
      </c>
      <c r="M360" s="43"/>
    </row>
    <row r="361" spans="1:16" ht="12.75" customHeight="1" x14ac:dyDescent="0.2">
      <c r="B361" s="40" t="s">
        <v>73</v>
      </c>
      <c r="C361" s="21">
        <v>16.68</v>
      </c>
      <c r="G361" s="42"/>
      <c r="I361" s="41"/>
      <c r="J361" s="41"/>
      <c r="M361" s="43">
        <v>16.68</v>
      </c>
    </row>
    <row r="362" spans="1:16" ht="12.75" customHeight="1" x14ac:dyDescent="0.2">
      <c r="B362" s="40" t="s">
        <v>72</v>
      </c>
      <c r="C362" s="21">
        <v>22.8</v>
      </c>
      <c r="G362" s="42" t="s">
        <v>72</v>
      </c>
      <c r="H362" s="21">
        <v>22.8</v>
      </c>
      <c r="I362" s="41"/>
      <c r="J362" s="41"/>
      <c r="L362" s="43">
        <v>22.8</v>
      </c>
      <c r="M362" s="43"/>
    </row>
    <row r="363" spans="1:16" ht="12.75" customHeight="1" x14ac:dyDescent="0.2">
      <c r="B363" s="40" t="s">
        <v>71</v>
      </c>
      <c r="C363" s="21">
        <v>875</v>
      </c>
      <c r="G363" s="42"/>
      <c r="I363" s="41"/>
      <c r="J363" s="41"/>
      <c r="M363" s="43"/>
      <c r="P363" s="21">
        <v>875</v>
      </c>
    </row>
    <row r="364" spans="1:16" ht="12.75" customHeight="1" x14ac:dyDescent="0.2">
      <c r="B364" s="40" t="s">
        <v>70</v>
      </c>
      <c r="C364" s="21">
        <v>163.47999999999999</v>
      </c>
      <c r="M364" s="43"/>
      <c r="N364" s="21">
        <v>163.47999999999999</v>
      </c>
    </row>
    <row r="365" spans="1:16" ht="12.75" customHeight="1" x14ac:dyDescent="0.2">
      <c r="B365" s="40" t="s">
        <v>69</v>
      </c>
      <c r="C365" s="21">
        <v>53.27</v>
      </c>
      <c r="M365" s="43"/>
      <c r="N365" s="21">
        <v>53.27</v>
      </c>
    </row>
    <row r="366" spans="1:16" ht="12.75" customHeight="1" x14ac:dyDescent="0.2">
      <c r="A366" s="39"/>
      <c r="B366" s="38" t="s">
        <v>68</v>
      </c>
      <c r="C366" s="29">
        <v>1.3</v>
      </c>
      <c r="D366" s="29">
        <f>SUM(C359:C366)</f>
        <v>1238</v>
      </c>
      <c r="E366" s="37"/>
      <c r="F366" s="37"/>
      <c r="G366" s="37"/>
      <c r="H366" s="29"/>
      <c r="J366" s="37"/>
      <c r="K366" s="29"/>
      <c r="L366" s="29"/>
      <c r="M366" s="45"/>
      <c r="N366" s="29">
        <v>1.3</v>
      </c>
    </row>
    <row r="367" spans="1:16" ht="12.75" customHeight="1" x14ac:dyDescent="0.2">
      <c r="A367" s="36">
        <v>40260</v>
      </c>
      <c r="B367" s="44" t="s">
        <v>75</v>
      </c>
      <c r="C367" s="21">
        <v>26.5</v>
      </c>
      <c r="F367" s="36">
        <v>40260</v>
      </c>
      <c r="M367" s="43">
        <v>26.5</v>
      </c>
    </row>
    <row r="368" spans="1:16" ht="12.75" customHeight="1" x14ac:dyDescent="0.2">
      <c r="B368" s="40" t="s">
        <v>74</v>
      </c>
      <c r="C368" s="21">
        <v>79.8</v>
      </c>
      <c r="G368" s="42" t="s">
        <v>74</v>
      </c>
      <c r="H368" s="21">
        <v>79.8</v>
      </c>
      <c r="I368" s="41"/>
      <c r="J368" s="41"/>
      <c r="L368" s="43">
        <v>79.8</v>
      </c>
      <c r="M368" s="43"/>
    </row>
    <row r="369" spans="1:17" ht="12.75" customHeight="1" x14ac:dyDescent="0.2">
      <c r="B369" s="40" t="s">
        <v>73</v>
      </c>
      <c r="C369" s="21">
        <v>16.920000000000002</v>
      </c>
      <c r="G369" s="42"/>
      <c r="I369" s="41"/>
      <c r="J369" s="41"/>
      <c r="M369" s="43">
        <v>16.920000000000002</v>
      </c>
    </row>
    <row r="370" spans="1:17" ht="12.75" customHeight="1" x14ac:dyDescent="0.2">
      <c r="B370" s="40" t="s">
        <v>72</v>
      </c>
      <c r="C370" s="21">
        <v>22.8</v>
      </c>
      <c r="G370" s="42" t="s">
        <v>72</v>
      </c>
      <c r="H370" s="21">
        <v>22.8</v>
      </c>
      <c r="I370" s="41"/>
      <c r="J370" s="41"/>
      <c r="L370" s="43">
        <v>22.8</v>
      </c>
      <c r="M370" s="43"/>
    </row>
    <row r="371" spans="1:17" ht="12.75" customHeight="1" x14ac:dyDescent="0.2">
      <c r="B371" s="40" t="s">
        <v>71</v>
      </c>
      <c r="C371" s="21">
        <v>875</v>
      </c>
      <c r="G371" s="42"/>
      <c r="I371" s="41"/>
      <c r="J371" s="41"/>
      <c r="M371" s="43"/>
      <c r="P371" s="21">
        <v>875</v>
      </c>
    </row>
    <row r="372" spans="1:17" ht="12.75" customHeight="1" x14ac:dyDescent="0.2">
      <c r="B372" s="40" t="s">
        <v>70</v>
      </c>
      <c r="C372" s="21">
        <v>172.59</v>
      </c>
      <c r="M372" s="43"/>
      <c r="N372" s="21">
        <v>172.59</v>
      </c>
    </row>
    <row r="373" spans="1:17" ht="12.75" customHeight="1" x14ac:dyDescent="0.2">
      <c r="B373" s="40" t="s">
        <v>69</v>
      </c>
      <c r="C373" s="21">
        <v>53.27</v>
      </c>
      <c r="M373" s="43"/>
      <c r="N373" s="21">
        <v>53.27</v>
      </c>
    </row>
    <row r="374" spans="1:17" ht="12.75" customHeight="1" x14ac:dyDescent="0.2">
      <c r="A374" s="39"/>
      <c r="B374" s="38" t="s">
        <v>68</v>
      </c>
      <c r="C374" s="29">
        <v>1.3</v>
      </c>
      <c r="D374" s="29">
        <f>SUM(C367:C374)</f>
        <v>1248.1799999999998</v>
      </c>
      <c r="E374" s="37"/>
      <c r="F374" s="37"/>
      <c r="G374" s="37"/>
      <c r="H374" s="29"/>
      <c r="J374" s="37"/>
      <c r="K374" s="29"/>
      <c r="L374" s="29"/>
      <c r="M374" s="45"/>
      <c r="N374" s="29">
        <v>1.3</v>
      </c>
    </row>
    <row r="375" spans="1:17" ht="12.75" customHeight="1" x14ac:dyDescent="0.2">
      <c r="A375" s="36">
        <v>40289</v>
      </c>
      <c r="B375" s="44" t="s">
        <v>75</v>
      </c>
      <c r="C375" s="21">
        <v>27.34</v>
      </c>
      <c r="F375" s="36">
        <v>40289</v>
      </c>
      <c r="M375" s="43">
        <v>27.34</v>
      </c>
    </row>
    <row r="376" spans="1:17" ht="12.75" customHeight="1" x14ac:dyDescent="0.2">
      <c r="B376" s="40" t="s">
        <v>74</v>
      </c>
      <c r="C376" s="21">
        <v>79.8</v>
      </c>
      <c r="G376" s="42" t="s">
        <v>74</v>
      </c>
      <c r="H376" s="21">
        <v>79.8</v>
      </c>
      <c r="I376" s="41"/>
      <c r="J376" s="41"/>
      <c r="L376" s="43">
        <v>79.8</v>
      </c>
    </row>
    <row r="377" spans="1:17" ht="12.75" customHeight="1" x14ac:dyDescent="0.2">
      <c r="B377" s="40" t="s">
        <v>73</v>
      </c>
      <c r="C377" s="21">
        <v>17.16</v>
      </c>
      <c r="G377" s="42"/>
      <c r="I377" s="41"/>
      <c r="J377" s="41"/>
      <c r="M377" s="43">
        <v>17.16</v>
      </c>
    </row>
    <row r="378" spans="1:17" ht="12.75" customHeight="1" x14ac:dyDescent="0.2">
      <c r="B378" s="40" t="s">
        <v>72</v>
      </c>
      <c r="C378" s="21">
        <v>22.8</v>
      </c>
      <c r="G378" s="42" t="s">
        <v>72</v>
      </c>
      <c r="H378" s="21">
        <v>22.8</v>
      </c>
      <c r="I378" s="41"/>
      <c r="J378" s="41"/>
      <c r="L378" s="43">
        <v>22.8</v>
      </c>
    </row>
    <row r="379" spans="1:17" ht="12.75" customHeight="1" x14ac:dyDescent="0.2">
      <c r="B379" s="40" t="s">
        <v>71</v>
      </c>
      <c r="C379" s="21">
        <v>875</v>
      </c>
      <c r="G379" s="42"/>
      <c r="I379" s="41"/>
      <c r="J379" s="41"/>
      <c r="P379" s="21">
        <v>875</v>
      </c>
    </row>
    <row r="380" spans="1:17" ht="12.75" customHeight="1" x14ac:dyDescent="0.2">
      <c r="B380" s="40" t="s">
        <v>70</v>
      </c>
      <c r="C380" s="21">
        <v>181.71</v>
      </c>
      <c r="N380" s="21">
        <v>181.71</v>
      </c>
    </row>
    <row r="381" spans="1:17" ht="12.75" customHeight="1" x14ac:dyDescent="0.2">
      <c r="B381" s="40" t="s">
        <v>69</v>
      </c>
      <c r="C381" s="21">
        <v>53.27</v>
      </c>
      <c r="N381" s="21">
        <v>53.27</v>
      </c>
    </row>
    <row r="382" spans="1:17" ht="12.75" customHeight="1" x14ac:dyDescent="0.2">
      <c r="A382" s="39"/>
      <c r="B382" s="38" t="s">
        <v>68</v>
      </c>
      <c r="C382" s="29">
        <v>1.3</v>
      </c>
      <c r="D382" s="29">
        <f>SUM(C375:C382)</f>
        <v>1258.3799999999999</v>
      </c>
      <c r="E382" s="37"/>
      <c r="F382" s="37"/>
      <c r="G382" s="37"/>
      <c r="H382" s="29"/>
      <c r="J382" s="37"/>
      <c r="K382" s="29"/>
      <c r="L382" s="29"/>
      <c r="M382" s="29"/>
      <c r="N382" s="29">
        <v>1.3</v>
      </c>
      <c r="Q382" s="29"/>
    </row>
    <row r="383" spans="1:17" ht="12.75" customHeight="1" thickBot="1" x14ac:dyDescent="0.25">
      <c r="A383" s="36">
        <v>40299</v>
      </c>
      <c r="B383" s="23" t="s">
        <v>25</v>
      </c>
      <c r="C383" s="35"/>
      <c r="D383" s="25">
        <f>SUM(D6:D382)</f>
        <v>33986.752</v>
      </c>
      <c r="J383" s="35">
        <f>SUM(J6:J382)</f>
        <v>1517.65</v>
      </c>
      <c r="K383" s="35">
        <f>SUM(K6:K382)</f>
        <v>304.19999999999993</v>
      </c>
      <c r="L383" s="35">
        <f>SUM(L6:L382)</f>
        <v>5195.9000000000042</v>
      </c>
      <c r="M383" s="35">
        <f>SUM(M6:M382)</f>
        <v>1364.38</v>
      </c>
      <c r="N383" s="25">
        <f>SUM(N6:N382)</f>
        <v>5776.6220000000012</v>
      </c>
      <c r="P383" s="25">
        <f>SUM(P6:P382)</f>
        <v>16288.120000000003</v>
      </c>
      <c r="Q383" s="25">
        <f>SUM(Q6:Q382)</f>
        <v>4575.96</v>
      </c>
    </row>
    <row r="384" spans="1:17" ht="12.75" customHeight="1" thickTop="1" x14ac:dyDescent="0.2"/>
    <row r="386" spans="1:13" ht="12.75" customHeight="1" x14ac:dyDescent="0.2">
      <c r="L386" s="33"/>
      <c r="M386" s="33"/>
    </row>
    <row r="388" spans="1:13" ht="12.75" customHeight="1" x14ac:dyDescent="0.2">
      <c r="A388" s="34"/>
      <c r="B388" s="31"/>
      <c r="F388" s="34"/>
      <c r="G388" s="23"/>
      <c r="L388" s="33"/>
      <c r="M388" s="33"/>
    </row>
    <row r="391" spans="1:13" ht="12.75" customHeight="1" x14ac:dyDescent="0.2">
      <c r="A391" s="32" t="s">
        <v>67</v>
      </c>
    </row>
    <row r="392" spans="1:13" ht="12.75" customHeight="1" x14ac:dyDescent="0.2">
      <c r="A392" s="19" t="s">
        <v>66</v>
      </c>
      <c r="B392" s="31"/>
      <c r="C392" s="21">
        <f>D383</f>
        <v>33986.752</v>
      </c>
    </row>
    <row r="393" spans="1:13" ht="12.75" customHeight="1" x14ac:dyDescent="0.2">
      <c r="A393" s="20" t="s">
        <v>42</v>
      </c>
      <c r="B393" s="23" t="s">
        <v>65</v>
      </c>
      <c r="C393" s="21">
        <f>-K383</f>
        <v>-304.19999999999993</v>
      </c>
    </row>
    <row r="394" spans="1:13" ht="12.75" customHeight="1" x14ac:dyDescent="0.2">
      <c r="A394" s="20" t="s">
        <v>42</v>
      </c>
      <c r="B394" s="23" t="s">
        <v>64</v>
      </c>
      <c r="C394" s="21">
        <f>-L383</f>
        <v>-5195.9000000000042</v>
      </c>
    </row>
    <row r="395" spans="1:13" ht="12.75" customHeight="1" x14ac:dyDescent="0.2">
      <c r="A395" s="20" t="s">
        <v>42</v>
      </c>
      <c r="B395" s="23" t="s">
        <v>63</v>
      </c>
      <c r="C395" s="21">
        <f>-M383</f>
        <v>-1364.38</v>
      </c>
    </row>
    <row r="396" spans="1:13" ht="12.75" customHeight="1" x14ac:dyDescent="0.2">
      <c r="A396" s="20" t="s">
        <v>42</v>
      </c>
      <c r="B396" s="23" t="s">
        <v>62</v>
      </c>
      <c r="C396" s="21">
        <f>-N383</f>
        <v>-5776.6220000000012</v>
      </c>
    </row>
    <row r="397" spans="1:13" ht="12.75" customHeight="1" thickBot="1" x14ac:dyDescent="0.25">
      <c r="A397" s="19"/>
      <c r="C397" s="25">
        <f>SUM(C392:C396)</f>
        <v>21345.649999999994</v>
      </c>
    </row>
    <row r="398" spans="1:13" ht="12.75" customHeight="1" thickTop="1" x14ac:dyDescent="0.2">
      <c r="A398" s="19"/>
    </row>
    <row r="399" spans="1:13" ht="12.75" customHeight="1" x14ac:dyDescent="0.2">
      <c r="A399" s="19" t="s">
        <v>61</v>
      </c>
      <c r="C399" s="21">
        <f>P383</f>
        <v>16288.120000000003</v>
      </c>
    </row>
    <row r="400" spans="1:13" ht="12.75" customHeight="1" x14ac:dyDescent="0.2">
      <c r="A400" s="19" t="s">
        <v>60</v>
      </c>
      <c r="C400" s="21">
        <f>Q383</f>
        <v>4575.96</v>
      </c>
    </row>
    <row r="401" spans="1:6" ht="12.75" customHeight="1" x14ac:dyDescent="0.2">
      <c r="A401" s="19" t="s">
        <v>59</v>
      </c>
      <c r="C401" s="21">
        <f>J9</f>
        <v>1517.65</v>
      </c>
    </row>
    <row r="402" spans="1:6" ht="12.75" customHeight="1" thickBot="1" x14ac:dyDescent="0.25">
      <c r="A402" s="19"/>
      <c r="B402" s="19" t="s">
        <v>58</v>
      </c>
      <c r="C402" s="25">
        <f>SUM(C399:C401)</f>
        <v>22381.730000000003</v>
      </c>
    </row>
    <row r="403" spans="1:6" ht="12.75" customHeight="1" thickTop="1" x14ac:dyDescent="0.2">
      <c r="A403" s="19"/>
    </row>
    <row r="404" spans="1:6" ht="12.75" customHeight="1" x14ac:dyDescent="0.2">
      <c r="A404" s="28"/>
      <c r="B404" s="23" t="s">
        <v>39</v>
      </c>
      <c r="C404" s="24">
        <f>C397-C402</f>
        <v>-1036.080000000009</v>
      </c>
    </row>
    <row r="405" spans="1:6" ht="12.75" customHeight="1" x14ac:dyDescent="0.2">
      <c r="A405" s="28"/>
    </row>
    <row r="406" spans="1:6" ht="12.75" customHeight="1" x14ac:dyDescent="0.2">
      <c r="A406" s="28" t="s">
        <v>57</v>
      </c>
    </row>
    <row r="407" spans="1:6" ht="12.75" customHeight="1" x14ac:dyDescent="0.2">
      <c r="A407" s="19" t="s">
        <v>56</v>
      </c>
    </row>
    <row r="408" spans="1:6" ht="12.75" customHeight="1" x14ac:dyDescent="0.2">
      <c r="A408" s="28"/>
      <c r="B408" s="23" t="s">
        <v>55</v>
      </c>
      <c r="C408" s="21">
        <f>1519.62+K41</f>
        <v>1519.62</v>
      </c>
    </row>
    <row r="409" spans="1:6" ht="12.75" customHeight="1" x14ac:dyDescent="0.2">
      <c r="A409" s="28"/>
      <c r="B409" s="23" t="s">
        <v>54</v>
      </c>
      <c r="C409" s="21">
        <v>750.18</v>
      </c>
      <c r="F409" s="30"/>
    </row>
    <row r="410" spans="1:6" ht="12.75" customHeight="1" x14ac:dyDescent="0.2">
      <c r="A410" s="28"/>
      <c r="B410" s="23" t="s">
        <v>53</v>
      </c>
      <c r="C410" s="21">
        <v>2421.36</v>
      </c>
    </row>
    <row r="411" spans="1:6" ht="12.75" customHeight="1" x14ac:dyDescent="0.2">
      <c r="A411" s="28"/>
      <c r="B411" s="23" t="s">
        <v>52</v>
      </c>
      <c r="C411" s="29">
        <v>641.20000000000005</v>
      </c>
    </row>
    <row r="412" spans="1:6" ht="12.75" customHeight="1" x14ac:dyDescent="0.2">
      <c r="A412" s="28"/>
      <c r="C412" s="21">
        <f>SUM(C408:C411)</f>
        <v>5332.36</v>
      </c>
    </row>
    <row r="413" spans="1:6" ht="12.75" customHeight="1" x14ac:dyDescent="0.2">
      <c r="A413" s="28"/>
    </row>
    <row r="414" spans="1:6" ht="12.75" customHeight="1" x14ac:dyDescent="0.2">
      <c r="A414" s="19" t="s">
        <v>51</v>
      </c>
      <c r="C414" s="21">
        <f>D383</f>
        <v>33986.752</v>
      </c>
    </row>
    <row r="415" spans="1:6" ht="12.75" customHeight="1" x14ac:dyDescent="0.2">
      <c r="A415" s="28"/>
      <c r="B415" s="23" t="s">
        <v>50</v>
      </c>
      <c r="C415" s="21">
        <f>-C412</f>
        <v>-5332.36</v>
      </c>
    </row>
    <row r="416" spans="1:6" ht="12.75" customHeight="1" thickBot="1" x14ac:dyDescent="0.25">
      <c r="A416" s="28"/>
      <c r="B416" s="23" t="s">
        <v>49</v>
      </c>
      <c r="C416" s="25">
        <f>C414+C415</f>
        <v>28654.392</v>
      </c>
    </row>
    <row r="417" spans="1:6" ht="12.75" customHeight="1" thickTop="1" x14ac:dyDescent="0.2">
      <c r="A417" s="28"/>
    </row>
    <row r="418" spans="1:6" ht="12.75" customHeight="1" x14ac:dyDescent="0.2">
      <c r="A418" s="19"/>
    </row>
    <row r="419" spans="1:6" ht="12.75" customHeight="1" x14ac:dyDescent="0.2">
      <c r="A419" s="28" t="s">
        <v>48</v>
      </c>
    </row>
    <row r="420" spans="1:6" ht="12.75" customHeight="1" thickBot="1" x14ac:dyDescent="0.25">
      <c r="A420" s="19" t="s">
        <v>47</v>
      </c>
      <c r="D420" s="25">
        <f>C416</f>
        <v>28654.392</v>
      </c>
    </row>
    <row r="421" spans="1:6" ht="12.75" customHeight="1" thickTop="1" x14ac:dyDescent="0.2">
      <c r="A421" s="27" t="s">
        <v>42</v>
      </c>
      <c r="B421" s="23" t="s">
        <v>46</v>
      </c>
      <c r="D421" s="21">
        <v>-171</v>
      </c>
      <c r="F421" s="23" t="s">
        <v>45</v>
      </c>
    </row>
    <row r="422" spans="1:6" ht="12.75" customHeight="1" x14ac:dyDescent="0.2">
      <c r="A422" s="27" t="s">
        <v>42</v>
      </c>
      <c r="B422" s="23" t="s">
        <v>44</v>
      </c>
      <c r="D422" s="21">
        <f>-46.74*3-L38</f>
        <v>-181.22</v>
      </c>
    </row>
    <row r="423" spans="1:6" ht="12.75" customHeight="1" x14ac:dyDescent="0.2">
      <c r="A423" s="27" t="s">
        <v>42</v>
      </c>
      <c r="B423" s="23" t="s">
        <v>43</v>
      </c>
      <c r="D423" s="21">
        <f>-SUM(K7:K37)</f>
        <v>-133.19999999999993</v>
      </c>
    </row>
    <row r="424" spans="1:6" ht="12.75" customHeight="1" x14ac:dyDescent="0.2">
      <c r="A424" s="27" t="s">
        <v>42</v>
      </c>
      <c r="B424" s="23" t="s">
        <v>41</v>
      </c>
      <c r="D424" s="21">
        <f>-N383</f>
        <v>-5776.6220000000012</v>
      </c>
      <c r="F424" s="26">
        <f>SUM(D420:D424)</f>
        <v>22392.35</v>
      </c>
    </row>
    <row r="426" spans="1:6" ht="12.75" customHeight="1" thickBot="1" x14ac:dyDescent="0.25">
      <c r="A426" s="19" t="s">
        <v>40</v>
      </c>
      <c r="D426" s="25">
        <f>C402</f>
        <v>22381.730000000003</v>
      </c>
    </row>
    <row r="427" spans="1:6" ht="12.75" customHeight="1" thickTop="1" x14ac:dyDescent="0.2">
      <c r="A427" s="19"/>
    </row>
    <row r="428" spans="1:6" ht="12.75" customHeight="1" x14ac:dyDescent="0.2">
      <c r="B428" s="23" t="s">
        <v>39</v>
      </c>
      <c r="D428" s="24">
        <f>SUM(D420:D425)-D426</f>
        <v>10.619999999995343</v>
      </c>
    </row>
  </sheetData>
  <mergeCells count="7">
    <mergeCell ref="Q4:Q5"/>
    <mergeCell ref="N4:N5"/>
    <mergeCell ref="P4:P5"/>
    <mergeCell ref="J4:J5"/>
    <mergeCell ref="K4:K5"/>
    <mergeCell ref="L4:L5"/>
    <mergeCell ref="M4:M5"/>
  </mergeCells>
  <printOptions horizontalCentered="1" verticalCentered="1"/>
  <pageMargins left="0.15748031496062992" right="0.23622047244094491" top="0.31496062992125984" bottom="0.23622047244094491" header="0.31496062992125984" footer="0.31496062992125984"/>
  <pageSetup paperSize="9" scale="26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Plot 58</vt:lpstr>
      <vt:lpstr>12 Smit</vt:lpstr>
      <vt:lpstr>Recon</vt:lpstr>
      <vt:lpstr>'12 Smit'!Print_Area</vt:lpstr>
      <vt:lpstr>'Plot 58'!Print_Area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Precision Machine Manufacturers (PTY) Ltd.</dc:creator>
  <cp:lastModifiedBy>Nicole Geldenhuys</cp:lastModifiedBy>
  <cp:lastPrinted>2017-03-29T12:15:26Z</cp:lastPrinted>
  <dcterms:created xsi:type="dcterms:W3CDTF">2007-04-24T11:23:50Z</dcterms:created>
  <dcterms:modified xsi:type="dcterms:W3CDTF">2017-03-29T12:15:27Z</dcterms:modified>
</cp:coreProperties>
</file>