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0" windowWidth="18120" windowHeight="11505"/>
  </bookViews>
  <sheets>
    <sheet name="Asset Register" sheetId="1" r:id="rId1"/>
    <sheet name="Depreciation" sheetId="2" r:id="rId2"/>
  </sheets>
  <definedNames>
    <definedName name="_xlnm.Print_Titles" localSheetId="0">'Asset Register'!$2:$2</definedName>
  </definedNames>
  <calcPr calcId="145621"/>
</workbook>
</file>

<file path=xl/calcChain.xml><?xml version="1.0" encoding="utf-8"?>
<calcChain xmlns="http://schemas.openxmlformats.org/spreadsheetml/2006/main">
  <c r="H29" i="1" l="1"/>
  <c r="F26" i="1"/>
  <c r="D24" i="1"/>
  <c r="F30" i="1"/>
  <c r="D29" i="1"/>
  <c r="D3" i="2"/>
  <c r="F20" i="1"/>
  <c r="H20" i="1" s="1"/>
  <c r="F10" i="1"/>
  <c r="D14" i="1"/>
  <c r="D12" i="1" s="1"/>
  <c r="F8" i="1"/>
  <c r="H10" i="1"/>
  <c r="H9" i="1"/>
  <c r="D8" i="1"/>
  <c r="F24" i="1" l="1"/>
  <c r="H24" i="1" s="1"/>
  <c r="H33" i="1" s="1"/>
  <c r="H14" i="1"/>
  <c r="F12" i="1"/>
  <c r="F7" i="1" s="1"/>
  <c r="H7" i="1" s="1"/>
  <c r="D7" i="1"/>
  <c r="H8" i="1"/>
  <c r="E8" i="2"/>
  <c r="E23" i="2" s="1"/>
  <c r="E24" i="2" s="1"/>
  <c r="E7" i="2"/>
  <c r="E18" i="2" s="1"/>
  <c r="E19" i="2" s="1"/>
  <c r="E6" i="2"/>
  <c r="E13" i="2" s="1"/>
  <c r="E14" i="2" s="1"/>
  <c r="H12" i="1" l="1"/>
  <c r="D2" i="2"/>
  <c r="F8" i="2" s="1"/>
  <c r="H4" i="1"/>
</calcChain>
</file>

<file path=xl/sharedStrings.xml><?xml version="1.0" encoding="utf-8"?>
<sst xmlns="http://schemas.openxmlformats.org/spreadsheetml/2006/main" count="58" uniqueCount="44">
  <si>
    <t>Vehicles</t>
  </si>
  <si>
    <t>Purchased December 2005 for R100,000</t>
  </si>
  <si>
    <t>Tata Telcoline 2L Tdi S/Cab 2005</t>
  </si>
  <si>
    <t>Tata Bakkie</t>
  </si>
  <si>
    <t>Lathe purchased for R 125,000.00 2006/12/05 from Capital Acceptances Limited</t>
  </si>
  <si>
    <t>xxx value of machinery purchased prior to 2000</t>
  </si>
  <si>
    <t>Plant &amp; Machinery</t>
  </si>
  <si>
    <t>Land and Buildings</t>
  </si>
  <si>
    <t>Remarks</t>
  </si>
  <si>
    <t>2008/07/22 - Purchased Sure First High Speed Milling Machine for R100,000.00</t>
  </si>
  <si>
    <t>Plastic injection mould dies manufactured by PREMAC for AGRIGEL Liquid Fertilizer Pump Components</t>
  </si>
  <si>
    <t>Remains unchanged</t>
  </si>
  <si>
    <t>Cost / Valuation</t>
  </si>
  <si>
    <t>Accumulated Depreciation</t>
  </si>
  <si>
    <t>Carrying Value</t>
  </si>
  <si>
    <t>Depreciation for 2012</t>
  </si>
  <si>
    <t>Computer Software</t>
  </si>
  <si>
    <t>Balance at beginning of year</t>
  </si>
  <si>
    <t>Additions</t>
  </si>
  <si>
    <t>DEPRECIATION</t>
  </si>
  <si>
    <t xml:space="preserve"> - Motor Vehicles</t>
  </si>
  <si>
    <t xml:space="preserve"> - Plant and Machinery</t>
  </si>
  <si>
    <t xml:space="preserve"> - Computer Software</t>
  </si>
  <si>
    <t>Accumulated Depreciation: Plant and Machinery</t>
  </si>
  <si>
    <t>Accumulated Depreciation: Motor Vehicles</t>
  </si>
  <si>
    <t>Accumulated Depreciation: Computer Software</t>
  </si>
  <si>
    <t>ACCUMULATED DEPRECIATION: Plant and Machinery</t>
  </si>
  <si>
    <t>Balance at end of year</t>
  </si>
  <si>
    <t>ACCUMULATED DEPRECIATION: Motor Vehicles</t>
  </si>
  <si>
    <t>ACCUMULATED DEPRECIATION: Computer Software</t>
  </si>
  <si>
    <t>MACHINERY</t>
  </si>
  <si>
    <t>TOOLING</t>
  </si>
  <si>
    <t>Depreciation for 2011</t>
  </si>
  <si>
    <t>ASSET REGISTER AS ON 29 FEBRUARY 2011</t>
  </si>
  <si>
    <t xml:space="preserve"> - 30/07/2010</t>
  </si>
  <si>
    <t xml:space="preserve"> - 30/04/2010</t>
  </si>
  <si>
    <t xml:space="preserve"> - 30/09/2010</t>
  </si>
  <si>
    <t xml:space="preserve"> - 30/11/2010</t>
  </si>
  <si>
    <t xml:space="preserve"> - 21/01/2011</t>
  </si>
  <si>
    <r>
      <t xml:space="preserve">Depreciation Percentage = </t>
    </r>
    <r>
      <rPr>
        <b/>
        <sz val="10"/>
        <color theme="1"/>
        <rFont val="Calibri"/>
        <family val="2"/>
        <scheme val="minor"/>
      </rPr>
      <t>16%</t>
    </r>
  </si>
  <si>
    <t>AIG Integration</t>
  </si>
  <si>
    <t>70 0000 Prototypes purchased on 01/10/2010</t>
  </si>
  <si>
    <r>
      <t xml:space="preserve">Depreciation Percentage = </t>
    </r>
    <r>
      <rPr>
        <b/>
        <sz val="10"/>
        <color theme="1"/>
        <rFont val="Calibri"/>
        <family val="2"/>
        <scheme val="minor"/>
      </rPr>
      <t>15%</t>
    </r>
  </si>
  <si>
    <r>
      <t xml:space="preserve">Depreciation Percentage = </t>
    </r>
    <r>
      <rPr>
        <b/>
        <sz val="10"/>
        <color theme="1"/>
        <rFont val="Calibri"/>
        <family val="2"/>
        <scheme val="minor"/>
      </rPr>
      <t>33.33%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</si>
</sst>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#,##0.00;\(#,##0.00\)"/>
    <numFmt numFmtId="166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164" fontId="2" fillId="0" borderId="0" xfId="3" applyNumberFormat="1" applyFont="1"/>
    <xf numFmtId="164" fontId="2" fillId="0" borderId="1" xfId="3" applyNumberFormat="1" applyFont="1" applyBorder="1"/>
    <xf numFmtId="0" fontId="2" fillId="0" borderId="1" xfId="0" applyFont="1" applyBorder="1"/>
    <xf numFmtId="164" fontId="2" fillId="0" borderId="0" xfId="3" applyNumberFormat="1" applyFont="1" applyBorder="1"/>
    <xf numFmtId="0" fontId="2" fillId="0" borderId="0" xfId="0" applyFont="1" applyBorder="1"/>
    <xf numFmtId="0" fontId="3" fillId="0" borderId="1" xfId="0" applyFont="1" applyBorder="1"/>
    <xf numFmtId="164" fontId="2" fillId="0" borderId="2" xfId="3" applyNumberFormat="1" applyFont="1" applyBorder="1"/>
    <xf numFmtId="0" fontId="2" fillId="0" borderId="2" xfId="0" applyFont="1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/>
    <xf numFmtId="0" fontId="6" fillId="0" borderId="0" xfId="0" applyFont="1" applyAlignment="1">
      <alignment vertical="center"/>
    </xf>
    <xf numFmtId="43" fontId="9" fillId="0" borderId="0" xfId="3" applyFont="1" applyBorder="1" applyAlignment="1">
      <alignment horizontal="center" vertical="center" wrapText="1"/>
    </xf>
    <xf numFmtId="43" fontId="8" fillId="0" borderId="2" xfId="3" applyFont="1" applyBorder="1"/>
    <xf numFmtId="43" fontId="8" fillId="0" borderId="0" xfId="3" applyFont="1" applyBorder="1"/>
    <xf numFmtId="43" fontId="8" fillId="0" borderId="1" xfId="3" applyFont="1" applyBorder="1"/>
    <xf numFmtId="43" fontId="8" fillId="0" borderId="3" xfId="3" applyFont="1" applyBorder="1"/>
    <xf numFmtId="43" fontId="8" fillId="0" borderId="4" xfId="3" applyFont="1" applyBorder="1"/>
    <xf numFmtId="43" fontId="8" fillId="0" borderId="5" xfId="3" applyFont="1" applyBorder="1"/>
    <xf numFmtId="0" fontId="7" fillId="0" borderId="0" xfId="0" applyFont="1"/>
    <xf numFmtId="165" fontId="8" fillId="0" borderId="0" xfId="3" applyNumberFormat="1" applyFont="1" applyBorder="1"/>
    <xf numFmtId="165" fontId="8" fillId="0" borderId="3" xfId="3" applyNumberFormat="1" applyFont="1" applyBorder="1"/>
    <xf numFmtId="165" fontId="8" fillId="0" borderId="4" xfId="3" applyNumberFormat="1" applyFont="1" applyBorder="1"/>
    <xf numFmtId="0" fontId="10" fillId="0" borderId="0" xfId="0" applyFont="1"/>
    <xf numFmtId="0" fontId="5" fillId="0" borderId="0" xfId="0" applyFont="1" applyBorder="1"/>
    <xf numFmtId="0" fontId="11" fillId="0" borderId="0" xfId="0" applyFont="1" applyBorder="1"/>
    <xf numFmtId="0" fontId="7" fillId="0" borderId="0" xfId="1" applyBorder="1"/>
    <xf numFmtId="43" fontId="7" fillId="0" borderId="0" xfId="1" applyNumberFormat="1" applyBorder="1"/>
    <xf numFmtId="165" fontId="7" fillId="0" borderId="0" xfId="1" applyNumberFormat="1" applyBorder="1"/>
    <xf numFmtId="164" fontId="7" fillId="0" borderId="0" xfId="1" applyNumberFormat="1" applyBorder="1"/>
    <xf numFmtId="43" fontId="8" fillId="0" borderId="6" xfId="3" applyFont="1" applyBorder="1"/>
    <xf numFmtId="43" fontId="8" fillId="0" borderId="7" xfId="3" applyFont="1" applyBorder="1"/>
    <xf numFmtId="43" fontId="8" fillId="0" borderId="8" xfId="3" applyFont="1" applyBorder="1"/>
    <xf numFmtId="0" fontId="12" fillId="2" borderId="1" xfId="0" applyFont="1" applyFill="1" applyBorder="1"/>
    <xf numFmtId="0" fontId="2" fillId="2" borderId="1" xfId="0" applyFont="1" applyFill="1" applyBorder="1"/>
    <xf numFmtId="164" fontId="2" fillId="2" borderId="1" xfId="3" applyNumberFormat="1" applyFont="1" applyFill="1" applyBorder="1"/>
    <xf numFmtId="0" fontId="0" fillId="2" borderId="0" xfId="0" applyFill="1"/>
    <xf numFmtId="0" fontId="12" fillId="2" borderId="0" xfId="0" applyFont="1" applyFill="1" applyBorder="1"/>
    <xf numFmtId="0" fontId="2" fillId="2" borderId="0" xfId="0" applyFont="1" applyFill="1" applyBorder="1"/>
    <xf numFmtId="164" fontId="2" fillId="2" borderId="0" xfId="3" applyNumberFormat="1" applyFont="1" applyFill="1" applyBorder="1"/>
    <xf numFmtId="0" fontId="13" fillId="2" borderId="0" xfId="0" applyFont="1" applyFill="1" applyBorder="1"/>
    <xf numFmtId="164" fontId="2" fillId="2" borderId="3" xfId="3" applyNumberFormat="1" applyFont="1" applyFill="1" applyBorder="1"/>
    <xf numFmtId="164" fontId="2" fillId="2" borderId="4" xfId="3" applyNumberFormat="1" applyFont="1" applyFill="1" applyBorder="1"/>
    <xf numFmtId="164" fontId="2" fillId="2" borderId="5" xfId="3" applyNumberFormat="1" applyFont="1" applyFill="1" applyBorder="1"/>
    <xf numFmtId="164" fontId="0" fillId="2" borderId="0" xfId="0" applyNumberFormat="1" applyFill="1"/>
    <xf numFmtId="164" fontId="2" fillId="2" borderId="9" xfId="3" applyNumberFormat="1" applyFont="1" applyFill="1" applyBorder="1"/>
    <xf numFmtId="0" fontId="2" fillId="0" borderId="0" xfId="0" quotePrefix="1" applyFont="1" applyBorder="1"/>
    <xf numFmtId="165" fontId="8" fillId="0" borderId="6" xfId="3" applyNumberFormat="1" applyFont="1" applyBorder="1"/>
    <xf numFmtId="165" fontId="8" fillId="0" borderId="7" xfId="3" applyNumberFormat="1" applyFont="1" applyBorder="1"/>
    <xf numFmtId="43" fontId="2" fillId="0" borderId="0" xfId="0" applyNumberFormat="1" applyFont="1" applyBorder="1"/>
    <xf numFmtId="165" fontId="8" fillId="0" borderId="8" xfId="3" applyNumberFormat="1" applyFont="1" applyBorder="1"/>
    <xf numFmtId="43" fontId="8" fillId="0" borderId="11" xfId="3" applyFont="1" applyBorder="1"/>
    <xf numFmtId="166" fontId="2" fillId="0" borderId="0" xfId="0" applyNumberFormat="1" applyFont="1" applyBorder="1"/>
    <xf numFmtId="165" fontId="8" fillId="0" borderId="5" xfId="3" applyNumberFormat="1" applyFont="1" applyBorder="1"/>
    <xf numFmtId="164" fontId="7" fillId="0" borderId="0" xfId="2" applyNumberFormat="1" applyBorder="1" applyAlignment="1">
      <alignment vertical="center"/>
    </xf>
    <xf numFmtId="164" fontId="7" fillId="0" borderId="2" xfId="2" applyNumberFormat="1" applyBorder="1" applyAlignment="1">
      <alignment vertical="center"/>
    </xf>
    <xf numFmtId="164" fontId="7" fillId="0" borderId="1" xfId="2" applyNumberFormat="1" applyBorder="1" applyAlignment="1">
      <alignment vertical="center"/>
    </xf>
    <xf numFmtId="164" fontId="7" fillId="0" borderId="0" xfId="1" applyNumberFormat="1" applyBorder="1" applyAlignment="1">
      <alignment vertical="center"/>
    </xf>
    <xf numFmtId="164" fontId="8" fillId="0" borderId="3" xfId="2" applyNumberFormat="1" applyFont="1" applyBorder="1" applyAlignment="1">
      <alignment vertical="center"/>
    </xf>
    <xf numFmtId="164" fontId="8" fillId="0" borderId="6" xfId="2" applyNumberFormat="1" applyFont="1" applyBorder="1" applyAlignment="1">
      <alignment vertical="center"/>
    </xf>
    <xf numFmtId="164" fontId="8" fillId="0" borderId="8" xfId="1" applyNumberFormat="1" applyFont="1" applyBorder="1" applyAlignment="1">
      <alignment vertical="center"/>
    </xf>
    <xf numFmtId="164" fontId="8" fillId="0" borderId="4" xfId="2" applyNumberFormat="1" applyFont="1" applyBorder="1" applyAlignment="1">
      <alignment vertical="center"/>
    </xf>
    <xf numFmtId="164" fontId="8" fillId="0" borderId="7" xfId="2" applyNumberFormat="1" applyFont="1" applyBorder="1" applyAlignment="1">
      <alignment vertical="center"/>
    </xf>
    <xf numFmtId="164" fontId="7" fillId="0" borderId="5" xfId="2" applyNumberFormat="1" applyBorder="1" applyAlignment="1">
      <alignment vertical="center"/>
    </xf>
    <xf numFmtId="164" fontId="7" fillId="0" borderId="3" xfId="2" applyNumberFormat="1" applyBorder="1" applyAlignment="1">
      <alignment vertical="center"/>
    </xf>
    <xf numFmtId="164" fontId="7" fillId="0" borderId="10" xfId="2" applyNumberFormat="1" applyBorder="1" applyAlignment="1">
      <alignment vertical="center"/>
    </xf>
    <xf numFmtId="164" fontId="8" fillId="0" borderId="0" xfId="3" applyNumberFormat="1" applyFont="1" applyBorder="1" applyAlignment="1">
      <alignment vertical="center"/>
    </xf>
    <xf numFmtId="164" fontId="10" fillId="0" borderId="0" xfId="2" applyNumberFormat="1" applyFont="1" applyBorder="1" applyAlignment="1">
      <alignment vertical="center" wrapText="1"/>
    </xf>
  </cellXfs>
  <cellStyles count="4">
    <cellStyle name="ColLevel_1" xfId="2" builtinId="2" iLevel="0"/>
    <cellStyle name="Comma" xfId="3" builtinId="3"/>
    <cellStyle name="Normal" xfId="0" builtinId="0"/>
    <cellStyle name="RowLevel_1" xfId="1" builtinId="1" iLevel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applyStyles="1" summaryBelow="0"/>
  </sheetPr>
  <dimension ref="A1:Q34"/>
  <sheetViews>
    <sheetView tabSelected="1" workbookViewId="0">
      <pane ySplit="2" topLeftCell="A3" activePane="bottomLeft" state="frozen"/>
      <selection pane="bottomLeft" activeCell="K31" sqref="K31"/>
    </sheetView>
  </sheetViews>
  <sheetFormatPr defaultColWidth="9" defaultRowHeight="12.75" outlineLevelRow="1" outlineLevelCol="1" x14ac:dyDescent="0.2"/>
  <cols>
    <col min="1" max="1" width="2.140625" style="1" customWidth="1"/>
    <col min="2" max="2" width="2.28515625" style="1" customWidth="1"/>
    <col min="3" max="3" width="23.7109375" style="1" customWidth="1"/>
    <col min="4" max="4" width="12.7109375" style="17" customWidth="1" outlineLevel="1"/>
    <col min="5" max="5" width="1.7109375" style="17" customWidth="1" outlineLevel="1"/>
    <col min="6" max="6" width="12.7109375" style="17" customWidth="1" outlineLevel="1"/>
    <col min="7" max="7" width="1.7109375" style="17" customWidth="1" outlineLevel="1"/>
    <col min="8" max="8" width="12.7109375" style="69" customWidth="1"/>
    <col min="9" max="9" width="1.7109375" style="6" customWidth="1"/>
    <col min="10" max="10" width="2.5703125" style="1" customWidth="1"/>
    <col min="11" max="11" width="29" style="1" customWidth="1"/>
    <col min="12" max="12" width="1.42578125" style="1" customWidth="1"/>
    <col min="13" max="13" width="1.7109375" style="1" customWidth="1"/>
    <col min="14" max="14" width="3.140625" style="1" customWidth="1"/>
    <col min="15" max="15" width="25.42578125" style="1" customWidth="1"/>
    <col min="16" max="16" width="9" style="2"/>
    <col min="17" max="17" width="8.140625" style="2" customWidth="1"/>
    <col min="18" max="16384" width="9" style="1"/>
  </cols>
  <sheetData>
    <row r="1" spans="1:17" ht="15" x14ac:dyDescent="0.25">
      <c r="A1" s="22" t="s">
        <v>33</v>
      </c>
      <c r="H1" s="57"/>
    </row>
    <row r="2" spans="1:17" ht="23.25" customHeight="1" x14ac:dyDescent="0.2">
      <c r="A2" s="14"/>
      <c r="D2" s="15" t="s">
        <v>12</v>
      </c>
      <c r="E2" s="15"/>
      <c r="F2" s="15" t="s">
        <v>13</v>
      </c>
      <c r="G2" s="15"/>
      <c r="H2" s="70" t="s">
        <v>14</v>
      </c>
      <c r="J2" s="6" t="s">
        <v>8</v>
      </c>
      <c r="K2" s="6"/>
      <c r="L2" s="6"/>
      <c r="M2" s="6"/>
    </row>
    <row r="3" spans="1:17" s="9" customFormat="1" ht="15" x14ac:dyDescent="0.2">
      <c r="A3" s="13" t="s">
        <v>7</v>
      </c>
      <c r="D3" s="16"/>
      <c r="E3" s="16"/>
      <c r="F3" s="16"/>
      <c r="G3" s="16"/>
      <c r="H3" s="58"/>
      <c r="P3" s="8"/>
      <c r="Q3" s="8"/>
    </row>
    <row r="4" spans="1:17" s="6" customFormat="1" ht="15" x14ac:dyDescent="0.2">
      <c r="D4" s="17">
        <v>248872</v>
      </c>
      <c r="E4" s="17"/>
      <c r="F4" s="17">
        <v>0</v>
      </c>
      <c r="G4" s="17"/>
      <c r="H4" s="57">
        <f>D4+F4</f>
        <v>248872</v>
      </c>
      <c r="J4" s="6" t="s">
        <v>11</v>
      </c>
      <c r="P4" s="5"/>
      <c r="Q4" s="5"/>
    </row>
    <row r="5" spans="1:17" s="4" customFormat="1" ht="15" x14ac:dyDescent="0.2">
      <c r="D5" s="18"/>
      <c r="E5" s="18"/>
      <c r="F5" s="18"/>
      <c r="G5" s="18"/>
      <c r="H5" s="59"/>
      <c r="P5" s="3"/>
      <c r="Q5" s="3"/>
    </row>
    <row r="6" spans="1:17" s="9" customFormat="1" ht="15" x14ac:dyDescent="0.2">
      <c r="A6" s="13" t="s">
        <v>6</v>
      </c>
      <c r="D6" s="16"/>
      <c r="E6" s="16"/>
      <c r="F6" s="16"/>
      <c r="G6" s="16"/>
      <c r="H6" s="58"/>
      <c r="P6" s="8"/>
      <c r="Q6" s="8"/>
    </row>
    <row r="7" spans="1:17" s="6" customFormat="1" ht="15" x14ac:dyDescent="0.25">
      <c r="A7" s="29"/>
      <c r="B7" s="29"/>
      <c r="C7" s="29"/>
      <c r="D7" s="30">
        <f>D8+D12</f>
        <v>1191636</v>
      </c>
      <c r="E7" s="30"/>
      <c r="F7" s="31">
        <f>F8+F12</f>
        <v>-245048.09333333332</v>
      </c>
      <c r="G7" s="30"/>
      <c r="H7" s="60">
        <f>SUM(D7:F7)</f>
        <v>946587.90666666673</v>
      </c>
      <c r="I7" s="29"/>
      <c r="J7" s="29"/>
      <c r="K7" s="29"/>
      <c r="L7" s="29"/>
      <c r="M7" s="29"/>
      <c r="N7" s="29"/>
      <c r="O7" s="29"/>
      <c r="P7" s="32"/>
      <c r="Q7" s="32"/>
    </row>
    <row r="8" spans="1:17" s="6" customFormat="1" ht="13.5" outlineLevel="1" thickBot="1" x14ac:dyDescent="0.25">
      <c r="B8" s="28" t="s">
        <v>30</v>
      </c>
      <c r="D8" s="19">
        <f>SUM(D9:D10)</f>
        <v>573136</v>
      </c>
      <c r="E8" s="17"/>
      <c r="F8" s="24">
        <f>SUM(F9:F10)</f>
        <v>-202454.76</v>
      </c>
      <c r="G8" s="17"/>
      <c r="H8" s="61">
        <f>SUM(D8:G8)</f>
        <v>370681.24</v>
      </c>
      <c r="J8" s="6" t="s">
        <v>5</v>
      </c>
      <c r="P8" s="5"/>
      <c r="Q8" s="5"/>
    </row>
    <row r="9" spans="1:17" s="6" customFormat="1" outlineLevel="1" x14ac:dyDescent="0.2">
      <c r="C9" s="6" t="s">
        <v>17</v>
      </c>
      <c r="D9" s="33">
        <v>573136</v>
      </c>
      <c r="E9" s="17"/>
      <c r="F9" s="50">
        <v>-110753</v>
      </c>
      <c r="G9" s="17"/>
      <c r="H9" s="62">
        <f>SUM(D9:F9)</f>
        <v>462383</v>
      </c>
      <c r="J9" s="6" t="s">
        <v>4</v>
      </c>
      <c r="P9" s="5"/>
      <c r="Q9" s="5"/>
    </row>
    <row r="10" spans="1:17" s="6" customFormat="1" ht="13.5" outlineLevel="1" thickBot="1" x14ac:dyDescent="0.25">
      <c r="C10" s="6" t="s">
        <v>32</v>
      </c>
      <c r="D10" s="35"/>
      <c r="E10" s="17"/>
      <c r="F10" s="53">
        <f>-(D9*16%)</f>
        <v>-91701.759999999995</v>
      </c>
      <c r="G10" s="17"/>
      <c r="H10" s="63">
        <f>SUM(D10:F10)</f>
        <v>-91701.759999999995</v>
      </c>
      <c r="J10" s="6" t="s">
        <v>9</v>
      </c>
      <c r="P10" s="5"/>
      <c r="Q10" s="5"/>
    </row>
    <row r="11" spans="1:17" s="6" customFormat="1" outlineLevel="1" x14ac:dyDescent="0.2">
      <c r="C11" s="49"/>
      <c r="D11" s="20"/>
      <c r="E11" s="17"/>
      <c r="F11" s="54"/>
      <c r="G11" s="17"/>
      <c r="H11" s="64"/>
      <c r="J11" s="12"/>
      <c r="K11" s="6" t="s">
        <v>39</v>
      </c>
      <c r="P11" s="5"/>
      <c r="Q11" s="5"/>
    </row>
    <row r="12" spans="1:17" s="6" customFormat="1" ht="13.5" outlineLevel="1" thickBot="1" x14ac:dyDescent="0.25">
      <c r="B12" s="28" t="s">
        <v>31</v>
      </c>
      <c r="D12" s="20">
        <f>SUM(D13:D14)</f>
        <v>618500</v>
      </c>
      <c r="E12" s="17"/>
      <c r="F12" s="25">
        <f>SUM(F13:F20)</f>
        <v>-42593.333333333328</v>
      </c>
      <c r="G12" s="17"/>
      <c r="H12" s="64">
        <f>SUM(D12:F12)</f>
        <v>575906.66666666663</v>
      </c>
      <c r="P12" s="5"/>
      <c r="Q12" s="5"/>
    </row>
    <row r="13" spans="1:17" s="6" customFormat="1" outlineLevel="1" x14ac:dyDescent="0.2">
      <c r="C13" s="6" t="s">
        <v>17</v>
      </c>
      <c r="D13" s="33">
        <v>0</v>
      </c>
      <c r="E13" s="17"/>
      <c r="F13" s="33">
        <v>0</v>
      </c>
      <c r="G13" s="17"/>
      <c r="H13" s="62"/>
      <c r="J13" s="12"/>
      <c r="P13" s="5"/>
      <c r="Q13" s="5"/>
    </row>
    <row r="14" spans="1:17" s="6" customFormat="1" ht="13.5" outlineLevel="1" thickBot="1" x14ac:dyDescent="0.25">
      <c r="C14" s="49" t="s">
        <v>18</v>
      </c>
      <c r="D14" s="34">
        <f>SUM(D15:D19)</f>
        <v>618500</v>
      </c>
      <c r="E14" s="17"/>
      <c r="F14" s="51"/>
      <c r="G14" s="17"/>
      <c r="H14" s="65">
        <f>SUM(D14:F14)</f>
        <v>618500</v>
      </c>
      <c r="P14" s="5"/>
      <c r="Q14" s="5"/>
    </row>
    <row r="15" spans="1:17" s="6" customFormat="1" outlineLevel="1" x14ac:dyDescent="0.2">
      <c r="C15" s="49" t="s">
        <v>35</v>
      </c>
      <c r="D15" s="33">
        <v>105000</v>
      </c>
      <c r="E15" s="17"/>
      <c r="F15" s="34"/>
      <c r="G15" s="17"/>
      <c r="H15" s="65"/>
      <c r="J15" s="6" t="s">
        <v>10</v>
      </c>
      <c r="P15" s="5"/>
      <c r="Q15" s="5"/>
    </row>
    <row r="16" spans="1:17" s="6" customFormat="1" outlineLevel="1" x14ac:dyDescent="0.2">
      <c r="C16" s="49" t="s">
        <v>34</v>
      </c>
      <c r="D16" s="34">
        <v>88500</v>
      </c>
      <c r="E16" s="17"/>
      <c r="F16" s="34"/>
      <c r="G16" s="17"/>
      <c r="H16" s="65"/>
      <c r="J16" s="12"/>
      <c r="K16" s="6" t="s">
        <v>39</v>
      </c>
      <c r="P16" s="5"/>
      <c r="Q16" s="5"/>
    </row>
    <row r="17" spans="1:17" s="6" customFormat="1" outlineLevel="1" x14ac:dyDescent="0.2">
      <c r="C17" s="49" t="s">
        <v>36</v>
      </c>
      <c r="D17" s="34">
        <v>160000</v>
      </c>
      <c r="E17" s="17"/>
      <c r="F17" s="34"/>
      <c r="G17" s="17"/>
      <c r="H17" s="65"/>
      <c r="J17" s="12"/>
      <c r="P17" s="5"/>
      <c r="Q17" s="5"/>
    </row>
    <row r="18" spans="1:17" s="6" customFormat="1" outlineLevel="1" x14ac:dyDescent="0.2">
      <c r="C18" s="49" t="s">
        <v>37</v>
      </c>
      <c r="D18" s="34">
        <v>230000</v>
      </c>
      <c r="E18" s="17"/>
      <c r="F18" s="34"/>
      <c r="G18" s="17"/>
      <c r="H18" s="65"/>
      <c r="J18" s="12"/>
      <c r="P18" s="5"/>
      <c r="Q18" s="5"/>
    </row>
    <row r="19" spans="1:17" s="6" customFormat="1" ht="13.5" outlineLevel="1" thickBot="1" x14ac:dyDescent="0.25">
      <c r="C19" s="49" t="s">
        <v>38</v>
      </c>
      <c r="D19" s="35">
        <v>35000</v>
      </c>
      <c r="E19" s="17"/>
      <c r="F19" s="34"/>
      <c r="G19" s="17"/>
      <c r="H19" s="65"/>
      <c r="J19" s="12"/>
      <c r="K19" s="52"/>
      <c r="P19" s="5"/>
      <c r="Q19" s="5"/>
    </row>
    <row r="20" spans="1:17" s="6" customFormat="1" ht="13.5" outlineLevel="1" thickBot="1" x14ac:dyDescent="0.25">
      <c r="C20" s="6" t="s">
        <v>32</v>
      </c>
      <c r="D20" s="35"/>
      <c r="E20" s="17"/>
      <c r="F20" s="53">
        <f>-((D15*16%)*10/12+(D16*16%)*7/12+(D17*16%)*5/12+(D18*16%)*3/12+(D19*16%)*1/12)</f>
        <v>-42593.333333333328</v>
      </c>
      <c r="G20" s="17"/>
      <c r="H20" s="63">
        <f>SUM(D20:F20)</f>
        <v>-42593.333333333328</v>
      </c>
      <c r="K20" s="55"/>
      <c r="P20" s="5"/>
      <c r="Q20" s="5"/>
    </row>
    <row r="21" spans="1:17" s="6" customFormat="1" ht="6" customHeight="1" outlineLevel="1" x14ac:dyDescent="0.2">
      <c r="D21" s="21"/>
      <c r="E21" s="17"/>
      <c r="F21" s="21"/>
      <c r="G21" s="17"/>
      <c r="H21" s="66"/>
      <c r="J21" s="12"/>
      <c r="P21" s="5"/>
      <c r="Q21" s="5"/>
    </row>
    <row r="22" spans="1:17" s="4" customFormat="1" ht="15" x14ac:dyDescent="0.2">
      <c r="D22" s="18"/>
      <c r="E22" s="18"/>
      <c r="F22" s="18"/>
      <c r="G22" s="18"/>
      <c r="H22" s="59"/>
      <c r="J22" s="11"/>
      <c r="K22" s="11"/>
      <c r="L22" s="11"/>
      <c r="P22" s="3"/>
      <c r="Q22" s="3"/>
    </row>
    <row r="23" spans="1:17" ht="15" x14ac:dyDescent="0.2">
      <c r="A23" s="10" t="s">
        <v>0</v>
      </c>
      <c r="H23" s="57"/>
    </row>
    <row r="24" spans="1:17" ht="15" x14ac:dyDescent="0.2">
      <c r="B24" s="1" t="s">
        <v>3</v>
      </c>
      <c r="D24" s="17">
        <f>SUM(D25:D26)</f>
        <v>100000</v>
      </c>
      <c r="F24" s="23">
        <f>SUM(F25:F26)</f>
        <v>-70000</v>
      </c>
      <c r="H24" s="57">
        <f>SUM(D24:F24)</f>
        <v>30000</v>
      </c>
      <c r="J24" s="1" t="s">
        <v>2</v>
      </c>
      <c r="M24" s="27"/>
      <c r="N24" s="6"/>
      <c r="O24" s="6"/>
      <c r="P24" s="5"/>
      <c r="Q24" s="5"/>
    </row>
    <row r="25" spans="1:17" ht="15" x14ac:dyDescent="0.2">
      <c r="C25" s="6" t="s">
        <v>17</v>
      </c>
      <c r="D25" s="19">
        <v>100000</v>
      </c>
      <c r="F25" s="24">
        <v>-55000</v>
      </c>
      <c r="H25" s="67"/>
      <c r="J25" s="1" t="s">
        <v>1</v>
      </c>
      <c r="M25" s="6"/>
      <c r="N25" s="6"/>
      <c r="O25" s="6"/>
      <c r="P25" s="5"/>
      <c r="Q25" s="5"/>
    </row>
    <row r="26" spans="1:17" ht="15" x14ac:dyDescent="0.2">
      <c r="C26" s="6" t="s">
        <v>32</v>
      </c>
      <c r="D26" s="21"/>
      <c r="F26" s="56">
        <f>-(D25*15%)</f>
        <v>-15000</v>
      </c>
      <c r="H26" s="66"/>
      <c r="K26" s="6" t="s">
        <v>42</v>
      </c>
      <c r="M26" s="6"/>
      <c r="N26" s="6"/>
      <c r="O26" s="6"/>
      <c r="P26" s="5"/>
      <c r="Q26" s="5"/>
    </row>
    <row r="27" spans="1:17" s="4" customFormat="1" ht="15" x14ac:dyDescent="0.2">
      <c r="B27" s="7"/>
      <c r="C27" s="7"/>
      <c r="D27" s="18"/>
      <c r="E27" s="18"/>
      <c r="F27" s="18"/>
      <c r="G27" s="18"/>
      <c r="H27" s="59"/>
      <c r="P27" s="3"/>
      <c r="Q27" s="3"/>
    </row>
    <row r="28" spans="1:17" ht="15" x14ac:dyDescent="0.2">
      <c r="A28" s="26" t="s">
        <v>16</v>
      </c>
      <c r="H28" s="57"/>
      <c r="M28" s="6"/>
      <c r="N28" s="6"/>
      <c r="O28" s="6"/>
      <c r="P28" s="5"/>
      <c r="Q28" s="5"/>
    </row>
    <row r="29" spans="1:17" ht="15" x14ac:dyDescent="0.2">
      <c r="B29" s="1" t="s">
        <v>40</v>
      </c>
      <c r="D29" s="17">
        <f>70000/1.14</f>
        <v>61403.508771929832</v>
      </c>
      <c r="F29" s="23"/>
      <c r="H29" s="57">
        <f>SUM(D29:F30)+1</f>
        <v>52877.096491228076</v>
      </c>
      <c r="J29" s="1" t="s">
        <v>41</v>
      </c>
      <c r="M29" s="6"/>
      <c r="N29" s="6"/>
      <c r="O29" s="6"/>
      <c r="P29" s="5"/>
      <c r="Q29" s="5"/>
    </row>
    <row r="30" spans="1:17" ht="15" x14ac:dyDescent="0.2">
      <c r="C30" s="6" t="s">
        <v>32</v>
      </c>
      <c r="F30" s="23">
        <f>-(D29*33.33%*5/12)</f>
        <v>-8527.4122807017557</v>
      </c>
      <c r="H30" s="57"/>
      <c r="K30" s="6" t="s">
        <v>43</v>
      </c>
      <c r="M30" s="6"/>
      <c r="N30" s="6"/>
      <c r="O30" s="6"/>
      <c r="P30" s="5"/>
      <c r="Q30" s="5"/>
    </row>
    <row r="31" spans="1:17" ht="15" x14ac:dyDescent="0.2">
      <c r="A31" s="6"/>
      <c r="B31" s="6"/>
      <c r="C31" s="6"/>
      <c r="H31" s="57"/>
      <c r="K31" s="6"/>
      <c r="M31" s="6"/>
      <c r="N31" s="6"/>
      <c r="O31" s="6"/>
      <c r="P31" s="5"/>
      <c r="Q31" s="5"/>
    </row>
    <row r="32" spans="1:17" s="4" customFormat="1" ht="15.75" thickBot="1" x14ac:dyDescent="0.25">
      <c r="B32" s="7"/>
      <c r="C32" s="7"/>
      <c r="D32" s="18"/>
      <c r="E32" s="18"/>
      <c r="F32" s="18"/>
      <c r="G32" s="18"/>
      <c r="H32" s="57"/>
      <c r="P32" s="3"/>
      <c r="Q32" s="3"/>
    </row>
    <row r="33" spans="8:17" ht="15.75" thickBot="1" x14ac:dyDescent="0.25">
      <c r="H33" s="68">
        <f>H4+H7+H24+H29</f>
        <v>1278337.0031578948</v>
      </c>
      <c r="M33" s="6"/>
      <c r="N33" s="6"/>
      <c r="O33" s="6"/>
      <c r="P33" s="5"/>
      <c r="Q33" s="5"/>
    </row>
    <row r="34" spans="8:17" ht="15" x14ac:dyDescent="0.2">
      <c r="H34" s="57"/>
      <c r="M34" s="6"/>
      <c r="N34" s="6"/>
      <c r="O34" s="6"/>
      <c r="P34" s="5"/>
      <c r="Q34" s="5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D5" sqref="D5"/>
    </sheetView>
  </sheetViews>
  <sheetFormatPr defaultRowHeight="15" x14ac:dyDescent="0.25"/>
  <cols>
    <col min="1" max="1" width="1.42578125" style="39" customWidth="1"/>
    <col min="2" max="2" width="3.85546875" style="39" customWidth="1"/>
    <col min="3" max="3" width="40.28515625" style="39" customWidth="1"/>
    <col min="4" max="5" width="12.7109375" style="39" customWidth="1"/>
    <col min="6" max="16384" width="9.140625" style="39"/>
  </cols>
  <sheetData>
    <row r="1" spans="1:6" ht="15.75" x14ac:dyDescent="0.25">
      <c r="A1" s="36" t="s">
        <v>19</v>
      </c>
      <c r="B1" s="37"/>
      <c r="C1" s="37"/>
      <c r="D1" s="38"/>
      <c r="E1" s="38"/>
    </row>
    <row r="2" spans="1:6" ht="15.75" x14ac:dyDescent="0.25">
      <c r="A2" s="40"/>
      <c r="B2" s="41" t="s">
        <v>15</v>
      </c>
      <c r="C2" s="41"/>
      <c r="D2" s="42">
        <f>SUM(D3:D5)</f>
        <v>149295.09333333332</v>
      </c>
      <c r="E2" s="42"/>
    </row>
    <row r="3" spans="1:6" ht="15.75" x14ac:dyDescent="0.25">
      <c r="A3" s="40"/>
      <c r="B3" s="43" t="s">
        <v>21</v>
      </c>
      <c r="C3" s="41"/>
      <c r="D3" s="44">
        <f>-'Asset Register'!F10-'Asset Register'!F20</f>
        <v>134295.09333333332</v>
      </c>
      <c r="E3" s="42"/>
    </row>
    <row r="4" spans="1:6" ht="15.75" x14ac:dyDescent="0.25">
      <c r="A4" s="40"/>
      <c r="B4" s="43" t="s">
        <v>20</v>
      </c>
      <c r="C4" s="41"/>
      <c r="D4" s="45">
        <v>15000</v>
      </c>
      <c r="E4" s="42"/>
    </row>
    <row r="5" spans="1:6" ht="15.75" x14ac:dyDescent="0.25">
      <c r="A5" s="40"/>
      <c r="B5" s="43" t="s">
        <v>22</v>
      </c>
      <c r="C5" s="41"/>
      <c r="D5" s="46"/>
      <c r="E5" s="42"/>
    </row>
    <row r="6" spans="1:6" ht="15.75" x14ac:dyDescent="0.25">
      <c r="A6" s="40"/>
      <c r="B6" s="41"/>
      <c r="C6" s="41" t="s">
        <v>23</v>
      </c>
      <c r="D6" s="42"/>
      <c r="E6" s="42">
        <f>D3</f>
        <v>134295.09333333332</v>
      </c>
    </row>
    <row r="7" spans="1:6" ht="15.75" x14ac:dyDescent="0.25">
      <c r="A7" s="40"/>
      <c r="B7" s="41"/>
      <c r="C7" s="41" t="s">
        <v>24</v>
      </c>
      <c r="D7" s="42"/>
      <c r="E7" s="42">
        <f>D4</f>
        <v>15000</v>
      </c>
    </row>
    <row r="8" spans="1:6" ht="15.75" x14ac:dyDescent="0.25">
      <c r="A8" s="36"/>
      <c r="B8" s="37"/>
      <c r="C8" s="37" t="s">
        <v>25</v>
      </c>
      <c r="D8" s="38"/>
      <c r="E8" s="38">
        <f>D5</f>
        <v>0</v>
      </c>
      <c r="F8" s="47">
        <f>SUM(E6:E8)-D2</f>
        <v>0</v>
      </c>
    </row>
    <row r="9" spans="1:6" ht="15.75" x14ac:dyDescent="0.25">
      <c r="A9" s="40"/>
      <c r="B9" s="41"/>
      <c r="C9" s="41"/>
      <c r="D9" s="42"/>
      <c r="E9" s="42"/>
    </row>
    <row r="10" spans="1:6" ht="15.75" x14ac:dyDescent="0.25">
      <c r="A10" s="40"/>
      <c r="B10" s="41"/>
      <c r="C10" s="41"/>
      <c r="D10" s="42"/>
      <c r="E10" s="42"/>
    </row>
    <row r="11" spans="1:6" ht="15.75" x14ac:dyDescent="0.25">
      <c r="A11" s="36" t="s">
        <v>26</v>
      </c>
      <c r="B11" s="37"/>
      <c r="C11" s="37"/>
      <c r="D11" s="38"/>
      <c r="E11" s="38"/>
    </row>
    <row r="12" spans="1:6" ht="15.75" x14ac:dyDescent="0.25">
      <c r="A12" s="40"/>
      <c r="B12" s="41" t="s">
        <v>17</v>
      </c>
      <c r="C12" s="41"/>
      <c r="D12" s="42"/>
      <c r="E12" s="42">
        <v>245048</v>
      </c>
    </row>
    <row r="13" spans="1:6" ht="15.75" x14ac:dyDescent="0.25">
      <c r="A13" s="40"/>
      <c r="B13" s="41" t="s">
        <v>15</v>
      </c>
      <c r="C13" s="41"/>
      <c r="D13" s="42"/>
      <c r="E13" s="42">
        <f>E6</f>
        <v>134295.09333333332</v>
      </c>
    </row>
    <row r="14" spans="1:6" ht="16.5" thickBot="1" x14ac:dyDescent="0.3">
      <c r="A14" s="40"/>
      <c r="B14" s="41" t="s">
        <v>27</v>
      </c>
      <c r="C14" s="41"/>
      <c r="D14" s="42"/>
      <c r="E14" s="48">
        <f>SUM(E12:E13)</f>
        <v>379343.09333333332</v>
      </c>
    </row>
    <row r="15" spans="1:6" ht="16.5" thickTop="1" x14ac:dyDescent="0.25">
      <c r="A15" s="40"/>
      <c r="B15" s="41"/>
      <c r="C15" s="41"/>
      <c r="D15" s="42"/>
      <c r="E15" s="42"/>
    </row>
    <row r="16" spans="1:6" ht="15.75" x14ac:dyDescent="0.25">
      <c r="A16" s="36" t="s">
        <v>28</v>
      </c>
      <c r="B16" s="37"/>
      <c r="C16" s="37"/>
      <c r="D16" s="38"/>
      <c r="E16" s="38"/>
    </row>
    <row r="17" spans="1:5" ht="15.75" x14ac:dyDescent="0.25">
      <c r="A17" s="40"/>
      <c r="B17" s="41" t="s">
        <v>17</v>
      </c>
      <c r="C17" s="41"/>
      <c r="D17" s="42"/>
      <c r="E17" s="42">
        <v>70000</v>
      </c>
    </row>
    <row r="18" spans="1:5" ht="15.75" x14ac:dyDescent="0.25">
      <c r="A18" s="40"/>
      <c r="B18" s="41" t="s">
        <v>15</v>
      </c>
      <c r="C18" s="41"/>
      <c r="D18" s="42"/>
      <c r="E18" s="42">
        <f>E7</f>
        <v>15000</v>
      </c>
    </row>
    <row r="19" spans="1:5" ht="16.5" thickBot="1" x14ac:dyDescent="0.3">
      <c r="A19" s="40"/>
      <c r="B19" s="41" t="s">
        <v>27</v>
      </c>
      <c r="C19" s="41"/>
      <c r="D19" s="42"/>
      <c r="E19" s="48">
        <f>SUM(E17:E18)</f>
        <v>85000</v>
      </c>
    </row>
    <row r="20" spans="1:5" ht="16.5" thickTop="1" x14ac:dyDescent="0.25">
      <c r="A20" s="40"/>
      <c r="B20" s="41"/>
      <c r="C20" s="41"/>
      <c r="D20" s="42"/>
      <c r="E20" s="42"/>
    </row>
    <row r="21" spans="1:5" ht="15.75" x14ac:dyDescent="0.25">
      <c r="A21" s="36" t="s">
        <v>29</v>
      </c>
      <c r="B21" s="37"/>
      <c r="C21" s="37"/>
      <c r="D21" s="38"/>
      <c r="E21" s="38"/>
    </row>
    <row r="22" spans="1:5" ht="15.75" x14ac:dyDescent="0.25">
      <c r="A22" s="40"/>
      <c r="B22" s="41" t="s">
        <v>17</v>
      </c>
      <c r="C22" s="41"/>
      <c r="D22" s="42"/>
      <c r="E22" s="42"/>
    </row>
    <row r="23" spans="1:5" ht="15.75" x14ac:dyDescent="0.25">
      <c r="A23" s="40"/>
      <c r="B23" s="41" t="s">
        <v>15</v>
      </c>
      <c r="C23" s="41"/>
      <c r="D23" s="42"/>
      <c r="E23" s="42">
        <f>E8</f>
        <v>0</v>
      </c>
    </row>
    <row r="24" spans="1:5" ht="16.5" thickBot="1" x14ac:dyDescent="0.3">
      <c r="A24" s="40"/>
      <c r="B24" s="41" t="s">
        <v>27</v>
      </c>
      <c r="C24" s="41"/>
      <c r="D24" s="42"/>
      <c r="E24" s="48">
        <f>SUM(E22:E23)</f>
        <v>0</v>
      </c>
    </row>
    <row r="25" spans="1:5" ht="16.5" thickTop="1" x14ac:dyDescent="0.25">
      <c r="A25" s="40"/>
      <c r="B25" s="41"/>
      <c r="C25" s="41"/>
      <c r="D25" s="42"/>
      <c r="E25" s="42"/>
    </row>
    <row r="26" spans="1:5" ht="15.75" x14ac:dyDescent="0.25">
      <c r="A26" s="40"/>
      <c r="B26" s="41"/>
      <c r="C26" s="41"/>
      <c r="D26" s="42"/>
      <c r="E26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Asset Register</vt:lpstr>
      <vt:lpstr>Depreciation</vt:lpstr>
      <vt:lpstr>'Asset Register'!Print_Titles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Nikki</cp:lastModifiedBy>
  <dcterms:created xsi:type="dcterms:W3CDTF">2012-02-24T10:27:56Z</dcterms:created>
  <dcterms:modified xsi:type="dcterms:W3CDTF">2012-04-19T07:18:48Z</dcterms:modified>
</cp:coreProperties>
</file>