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20" windowWidth="9405" windowHeight="4830"/>
  </bookViews>
  <sheets>
    <sheet name="RETAIL 2017" sheetId="10" r:id="rId1"/>
    <sheet name="RETAIL 2016" sheetId="9" r:id="rId2"/>
    <sheet name="RETAIL 2015" sheetId="8" r:id="rId3"/>
    <sheet name="RETAIL 2014" sheetId="3" r:id="rId4"/>
    <sheet name="RETAIL 2013" sheetId="7" r:id="rId5"/>
    <sheet name="LDR" sheetId="6" r:id="rId6"/>
    <sheet name="JOHN DEERE" sheetId="1" r:id="rId7"/>
    <sheet name="SENWES" sheetId="4" r:id="rId8"/>
    <sheet name="OTK" sheetId="2" r:id="rId9"/>
    <sheet name="CHECK LIST" sheetId="5" r:id="rId10"/>
  </sheets>
  <definedNames>
    <definedName name="_xlnm.Print_Area" localSheetId="9">'CHECK LIST'!$A$1:$A$22</definedName>
    <definedName name="_xlnm.Print_Area" localSheetId="6">'JOHN DEERE'!$A$1:$G$29</definedName>
    <definedName name="_xlnm.Print_Area" localSheetId="5">LDR!$A$1:$D$72</definedName>
    <definedName name="_xlnm.Print_Area" localSheetId="8">OTK!$A$23:$C$33</definedName>
    <definedName name="_xlnm.Print_Area" localSheetId="4">'RETAIL 2013'!$A$1:$D$73</definedName>
    <definedName name="_xlnm.Print_Area" localSheetId="3">'RETAIL 2014'!$A$1:$D$95</definedName>
    <definedName name="_xlnm.Print_Area" localSheetId="2">'RETAIL 2015'!$A$1:$D$95</definedName>
    <definedName name="_xlnm.Print_Area" localSheetId="1">'RETAIL 2016'!$A$1:$D$95</definedName>
    <definedName name="_xlnm.Print_Area" localSheetId="0">'RETAIL 2017'!$A$1:$E$106</definedName>
    <definedName name="_xlnm.Print_Area" localSheetId="7">SENWES!$A$1:$D$35</definedName>
  </definedNames>
  <calcPr calcId="145621"/>
</workbook>
</file>

<file path=xl/calcChain.xml><?xml version="1.0" encoding="utf-8"?>
<calcChain xmlns="http://schemas.openxmlformats.org/spreadsheetml/2006/main">
  <c r="E68" i="10" l="1"/>
  <c r="E60" i="10"/>
  <c r="E52" i="10"/>
  <c r="E44" i="10"/>
  <c r="E36" i="10"/>
  <c r="E28" i="10"/>
  <c r="E20" i="10"/>
  <c r="E70" i="10" l="1"/>
  <c r="E69" i="10"/>
  <c r="E62" i="10"/>
  <c r="E61" i="10"/>
  <c r="E54" i="10"/>
  <c r="E53" i="10"/>
  <c r="E46" i="10"/>
  <c r="E45" i="10"/>
  <c r="E38" i="10"/>
  <c r="E37" i="10"/>
  <c r="E30" i="10"/>
  <c r="E29" i="10"/>
  <c r="E22" i="10"/>
  <c r="E21" i="10"/>
  <c r="E14" i="10"/>
  <c r="E13" i="10"/>
  <c r="E6" i="10"/>
  <c r="E5" i="10"/>
  <c r="E12" i="10" l="1"/>
  <c r="E15" i="10" s="1"/>
  <c r="E4" i="10"/>
  <c r="E7" i="10" s="1"/>
  <c r="E23" i="10"/>
  <c r="E71" i="10"/>
  <c r="E55" i="10"/>
  <c r="E31" i="10"/>
  <c r="E47" i="10"/>
  <c r="E63" i="10"/>
  <c r="E39" i="10"/>
  <c r="D48" i="9"/>
  <c r="D72" i="9"/>
  <c r="D64" i="9"/>
  <c r="D56" i="9"/>
  <c r="D40" i="9"/>
  <c r="D32" i="9"/>
  <c r="D24" i="9"/>
  <c r="D16" i="9"/>
  <c r="D8" i="9"/>
  <c r="D71" i="9"/>
  <c r="D73" i="9" s="1"/>
  <c r="D70" i="9"/>
  <c r="D69" i="9"/>
  <c r="D63" i="9"/>
  <c r="D62" i="9"/>
  <c r="D61" i="9"/>
  <c r="D54" i="9"/>
  <c r="D53" i="9"/>
  <c r="D52" i="9"/>
  <c r="D46" i="9"/>
  <c r="D45" i="9"/>
  <c r="D47" i="9" s="1"/>
  <c r="D39" i="9"/>
  <c r="D41" i="9" s="1"/>
  <c r="D38" i="9"/>
  <c r="D37" i="9"/>
  <c r="D36" i="9"/>
  <c r="D30" i="9"/>
  <c r="D29" i="9"/>
  <c r="D28" i="9"/>
  <c r="D31" i="9" s="1"/>
  <c r="D22" i="9"/>
  <c r="D21" i="9"/>
  <c r="D20" i="9"/>
  <c r="D14" i="9"/>
  <c r="D13" i="9"/>
  <c r="D15" i="9" s="1"/>
  <c r="D17" i="9" s="1"/>
  <c r="D12" i="9"/>
  <c r="D6" i="9"/>
  <c r="D5" i="9"/>
  <c r="D7" i="9" s="1"/>
  <c r="E73" i="10" l="1"/>
  <c r="E33" i="10"/>
  <c r="E8" i="10"/>
  <c r="E9" i="10" s="1"/>
  <c r="E65" i="10"/>
  <c r="E16" i="10"/>
  <c r="E17" i="10" s="1"/>
  <c r="E41" i="10"/>
  <c r="E25" i="10"/>
  <c r="E57" i="10"/>
  <c r="E49" i="10"/>
  <c r="D49" i="9"/>
  <c r="D65" i="9"/>
  <c r="D33" i="9"/>
  <c r="D9" i="9"/>
  <c r="D55" i="9"/>
  <c r="D57" i="9" s="1"/>
  <c r="D23" i="9"/>
  <c r="D25" i="9" s="1"/>
  <c r="D70" i="8"/>
  <c r="D69" i="8"/>
  <c r="D62" i="8"/>
  <c r="D61" i="8"/>
  <c r="D54" i="8"/>
  <c r="D53" i="8"/>
  <c r="D52" i="8"/>
  <c r="D46" i="8"/>
  <c r="D45" i="8"/>
  <c r="D38" i="8"/>
  <c r="D37" i="8"/>
  <c r="D36" i="8"/>
  <c r="D30" i="8"/>
  <c r="D29" i="8"/>
  <c r="D31" i="8" s="1"/>
  <c r="D33" i="8" s="1"/>
  <c r="D28" i="8"/>
  <c r="D22" i="8"/>
  <c r="D21" i="8"/>
  <c r="D20" i="8"/>
  <c r="D23" i="8" s="1"/>
  <c r="D25" i="8" s="1"/>
  <c r="D14" i="8"/>
  <c r="D13" i="8"/>
  <c r="D12" i="8"/>
  <c r="D15" i="8" s="1"/>
  <c r="D17" i="8" s="1"/>
  <c r="D8" i="8"/>
  <c r="D6" i="8"/>
  <c r="D5" i="8"/>
  <c r="D7" i="8" l="1"/>
  <c r="D9" i="8" s="1"/>
  <c r="D55" i="8"/>
  <c r="D57" i="8" s="1"/>
  <c r="D71" i="8"/>
  <c r="D73" i="8" s="1"/>
  <c r="D63" i="8"/>
  <c r="D65" i="8" s="1"/>
  <c r="D47" i="8"/>
  <c r="D49" i="8" s="1"/>
  <c r="D39" i="8"/>
  <c r="D41" i="8" s="1"/>
  <c r="D41" i="3"/>
  <c r="D39" i="3"/>
  <c r="D33" i="3"/>
  <c r="D31" i="3"/>
  <c r="D25" i="3"/>
  <c r="D23" i="3"/>
  <c r="D17" i="3"/>
  <c r="D15" i="3"/>
  <c r="D9" i="3"/>
  <c r="D7" i="3"/>
  <c r="D57" i="3"/>
  <c r="D55" i="3"/>
  <c r="D49" i="3"/>
  <c r="D47" i="3"/>
  <c r="D65" i="3"/>
  <c r="D63" i="3"/>
  <c r="D73" i="3"/>
  <c r="D71" i="3"/>
  <c r="D8" i="3"/>
  <c r="D69" i="3" l="1"/>
  <c r="D46" i="3"/>
  <c r="D45" i="3"/>
  <c r="D20" i="3"/>
  <c r="D54" i="7"/>
  <c r="D53" i="7"/>
  <c r="D52" i="7"/>
  <c r="D55" i="7" s="1"/>
  <c r="D57" i="7" s="1"/>
  <c r="D47" i="7"/>
  <c r="D46" i="7"/>
  <c r="D48" i="7" s="1"/>
  <c r="D50" i="7" s="1"/>
  <c r="D45" i="7"/>
  <c r="D40" i="7"/>
  <c r="D39" i="7"/>
  <c r="D38" i="7"/>
  <c r="D41" i="7" s="1"/>
  <c r="D43" i="7" s="1"/>
  <c r="D34" i="7"/>
  <c r="D33" i="7"/>
  <c r="D35" i="7" s="1"/>
  <c r="D37" i="7" s="1"/>
  <c r="D32" i="7"/>
  <c r="D27" i="7"/>
  <c r="D26" i="7"/>
  <c r="D25" i="7"/>
  <c r="D28" i="7" s="1"/>
  <c r="D30" i="7" s="1"/>
  <c r="D20" i="7"/>
  <c r="D19" i="7"/>
  <c r="D21" i="7" s="1"/>
  <c r="D23" i="7" s="1"/>
  <c r="D18" i="7"/>
  <c r="D13" i="7"/>
  <c r="D12" i="7"/>
  <c r="D11" i="7"/>
  <c r="D14" i="7" s="1"/>
  <c r="D16" i="7" s="1"/>
  <c r="D6" i="7"/>
  <c r="D5" i="7"/>
  <c r="D7" i="7" s="1"/>
  <c r="D9" i="7" s="1"/>
  <c r="D4" i="7"/>
  <c r="C52" i="6" l="1"/>
  <c r="D52" i="6" s="1"/>
  <c r="D55" i="6" s="1"/>
  <c r="D57" i="6" s="1"/>
  <c r="C45" i="6"/>
  <c r="D45" i="6" s="1"/>
  <c r="D48" i="6" s="1"/>
  <c r="D50" i="6" s="1"/>
  <c r="C38" i="6"/>
  <c r="D38" i="6" s="1"/>
  <c r="D41" i="6" s="1"/>
  <c r="D43" i="6" s="1"/>
  <c r="C32" i="6"/>
  <c r="D32" i="6" s="1"/>
  <c r="D35" i="6" s="1"/>
  <c r="D37" i="6" s="1"/>
  <c r="C25" i="6"/>
  <c r="C18" i="6"/>
  <c r="D18" i="6" s="1"/>
  <c r="D21" i="6" s="1"/>
  <c r="D23" i="6" s="1"/>
  <c r="C11" i="6"/>
  <c r="D11" i="6" s="1"/>
  <c r="D14" i="6" s="1"/>
  <c r="D16" i="6" s="1"/>
  <c r="C54" i="6"/>
  <c r="C47" i="6"/>
  <c r="C40" i="6"/>
  <c r="C34" i="6"/>
  <c r="C27" i="6"/>
  <c r="C20" i="6"/>
  <c r="C13" i="6"/>
  <c r="C6" i="6"/>
  <c r="C4" i="6"/>
  <c r="D5" i="6"/>
  <c r="D54" i="6"/>
  <c r="D53" i="6"/>
  <c r="D47" i="6"/>
  <c r="D46" i="6"/>
  <c r="D40" i="6"/>
  <c r="D39" i="6"/>
  <c r="D34" i="6"/>
  <c r="D33" i="6"/>
  <c r="D27" i="6"/>
  <c r="D26" i="6"/>
  <c r="D25" i="6"/>
  <c r="D28" i="6" s="1"/>
  <c r="D30" i="6" s="1"/>
  <c r="D20" i="6"/>
  <c r="D19" i="6"/>
  <c r="D13" i="6"/>
  <c r="D12" i="6"/>
  <c r="D6" i="6"/>
  <c r="D4" i="6"/>
  <c r="D7" i="6" l="1"/>
  <c r="D9" i="6" s="1"/>
  <c r="D70" i="3"/>
  <c r="D62" i="3"/>
  <c r="D61" i="3"/>
  <c r="D54" i="3"/>
  <c r="D53" i="3"/>
  <c r="D52" i="3"/>
  <c r="D38" i="3"/>
  <c r="D37" i="3"/>
  <c r="D36" i="3"/>
  <c r="D30" i="3"/>
  <c r="D29" i="3"/>
  <c r="D28" i="3"/>
  <c r="D22" i="3"/>
  <c r="D21" i="3"/>
  <c r="D14" i="3"/>
  <c r="D13" i="3"/>
  <c r="D12" i="3"/>
  <c r="D6" i="3"/>
  <c r="D5" i="3"/>
</calcChain>
</file>

<file path=xl/sharedStrings.xml><?xml version="1.0" encoding="utf-8"?>
<sst xmlns="http://schemas.openxmlformats.org/spreadsheetml/2006/main" count="746" uniqueCount="170">
  <si>
    <t xml:space="preserve"> PRICE LIST</t>
  </si>
  <si>
    <t>FERTILIZER PUMPS FOR PLANTERS &amp; CULTIVATORS</t>
  </si>
  <si>
    <t>PART NO.</t>
  </si>
  <si>
    <t>APPLICATION</t>
  </si>
  <si>
    <t>3 ROW</t>
  </si>
  <si>
    <t>FPI - 4</t>
  </si>
  <si>
    <t>4 ROW</t>
  </si>
  <si>
    <t>6 ROW</t>
  </si>
  <si>
    <t>FPI - 6</t>
  </si>
  <si>
    <t>FPI - 8</t>
  </si>
  <si>
    <t>8 ROW</t>
  </si>
  <si>
    <t>FMN - 412</t>
  </si>
  <si>
    <t>MONITORS</t>
  </si>
  <si>
    <t>FCV - 15</t>
  </si>
  <si>
    <t>CHECK VALVES</t>
  </si>
  <si>
    <t>FPI - 3</t>
  </si>
  <si>
    <t>FPI - 5</t>
  </si>
  <si>
    <t>5 ROW</t>
  </si>
  <si>
    <t xml:space="preserve">JOHN DEERE </t>
  </si>
  <si>
    <t>FOR 2003</t>
  </si>
  <si>
    <t>BEARING</t>
  </si>
  <si>
    <t>PRICE</t>
  </si>
  <si>
    <t>TOTAL</t>
  </si>
  <si>
    <t>NEW PRICE</t>
  </si>
  <si>
    <t>JOHN DEERE ONLY</t>
  </si>
  <si>
    <t>FPI-2</t>
  </si>
  <si>
    <t>2 ROW</t>
  </si>
  <si>
    <t>ASSEMBLED</t>
  </si>
  <si>
    <t>PUMP, L BRACKETS, MONITORS, THREADED RODS &amp; NUTS &amp; CONNECTING PIPES</t>
  </si>
  <si>
    <t>JDA-2</t>
  </si>
  <si>
    <t>JDA-3</t>
  </si>
  <si>
    <t>JDA-4</t>
  </si>
  <si>
    <t>JDA-5</t>
  </si>
  <si>
    <t>JDA-6</t>
  </si>
  <si>
    <t>JDA-8</t>
  </si>
  <si>
    <t>PRICES EXCLUDE VAT</t>
  </si>
  <si>
    <t>OTK ONLY</t>
  </si>
  <si>
    <t>OTK</t>
  </si>
  <si>
    <t>FPI - 10</t>
  </si>
  <si>
    <t>FPI - 12</t>
  </si>
  <si>
    <t>10 ROW</t>
  </si>
  <si>
    <t>12 ROW</t>
  </si>
  <si>
    <t>Q620</t>
  </si>
  <si>
    <t>Q621</t>
  </si>
  <si>
    <t>Q622</t>
  </si>
  <si>
    <t>Q623</t>
  </si>
  <si>
    <t>Q624</t>
  </si>
  <si>
    <t>Q625</t>
  </si>
  <si>
    <t>TAPS</t>
  </si>
  <si>
    <t>ASSEMBLED  PUMP  KITS</t>
  </si>
  <si>
    <t>FPT - 15</t>
  </si>
  <si>
    <t>PRICES EA</t>
  </si>
  <si>
    <t>QTY</t>
  </si>
  <si>
    <t>OLD PRICE</t>
  </si>
  <si>
    <t>CONNECTING PIPES, FILTER, CHECK VALVES  &amp; BLEED TAPS</t>
  </si>
  <si>
    <t>PUMP, L BRACKETS, MONITORS, THREADED RODS &amp; NUTS,</t>
  </si>
  <si>
    <t xml:space="preserve"> PRICE LIST SENWES ONLY</t>
  </si>
  <si>
    <t xml:space="preserve"> PRICE</t>
  </si>
  <si>
    <t>SELLING</t>
  </si>
  <si>
    <t>PURCHASE</t>
  </si>
  <si>
    <t>ASSEMBLED  PUMP  KITS WITH INSTALLATION</t>
  </si>
  <si>
    <t>S1003</t>
  </si>
  <si>
    <t>S1004</t>
  </si>
  <si>
    <t>S1005</t>
  </si>
  <si>
    <t>S1006</t>
  </si>
  <si>
    <t>S1008</t>
  </si>
  <si>
    <t>S1010</t>
  </si>
  <si>
    <t>S1012</t>
  </si>
  <si>
    <t>AGRIGEL</t>
  </si>
  <si>
    <t>COMPLETE FILTER</t>
  </si>
  <si>
    <t>FILTER ELEMENTS/STRAINER</t>
  </si>
  <si>
    <t>O'RINGS SMALL</t>
  </si>
  <si>
    <t>O'RINGS LARGE</t>
  </si>
  <si>
    <t>STOCK TO BE TAKEN FOR INSTALLATION</t>
  </si>
  <si>
    <t>CLEAR HOSE</t>
  </si>
  <si>
    <t>BLACK PIPE</t>
  </si>
  <si>
    <t>PUSH IN ELBOWS</t>
  </si>
  <si>
    <t>SHAFT</t>
  </si>
  <si>
    <t>COUPLING</t>
  </si>
  <si>
    <t>PTFE TAPE</t>
  </si>
  <si>
    <t>END OF LINE CHECK VALVES</t>
  </si>
  <si>
    <t>CABLE TIES</t>
  </si>
  <si>
    <t>BARREL NIPPLES</t>
  </si>
  <si>
    <t>REDUCERS 50 /40</t>
  </si>
  <si>
    <t>M10 NUTS &amp; BOLTS</t>
  </si>
  <si>
    <t>SPLIT PINS</t>
  </si>
  <si>
    <t>MALE ADAPTOR</t>
  </si>
  <si>
    <t>FILTER</t>
  </si>
  <si>
    <t>JUBILEE CLAMPS GS28/GS32</t>
  </si>
  <si>
    <t>40MM TAP</t>
  </si>
  <si>
    <t>PUMP MOUNTING BRACKET</t>
  </si>
  <si>
    <t>BASE PLATE</t>
  </si>
  <si>
    <t>PUMP</t>
  </si>
  <si>
    <t>TAPS 40MM</t>
  </si>
  <si>
    <t>OTK PRICES 2005</t>
  </si>
  <si>
    <t>CHECK VALVES, ADJ</t>
  </si>
  <si>
    <t>CLEAR HOSE, PER 30METER ROLL</t>
  </si>
  <si>
    <t>ACCESSORIES:</t>
  </si>
  <si>
    <t>2 ROW PUMP</t>
  </si>
  <si>
    <t>3 ROW PUMP</t>
  </si>
  <si>
    <t>4 ROW PUMP</t>
  </si>
  <si>
    <t>5 ROW PUMP</t>
  </si>
  <si>
    <t>6 ROW PUMP</t>
  </si>
  <si>
    <t>8 ROW PUMP</t>
  </si>
  <si>
    <t>10 ROW PUMP</t>
  </si>
  <si>
    <t>12 ROW PUMP</t>
  </si>
  <si>
    <t>TOP &amp; BOTTOM CHECK VALVES</t>
  </si>
  <si>
    <t>END OF LINE CHECK VALVES, ADJUSTABLE</t>
  </si>
  <si>
    <t>O'RINGS MEDIUM</t>
  </si>
  <si>
    <t>SERVICE PER SECTION</t>
  </si>
  <si>
    <t>RETAIL PRICE LIST  2012</t>
  </si>
  <si>
    <t>PLUS INSTALLATION KIT</t>
  </si>
  <si>
    <t>LDR PRICE LIST  2012</t>
  </si>
  <si>
    <t>1 NEW SECTION</t>
  </si>
  <si>
    <t>SET OF L-BRACKETS</t>
  </si>
  <si>
    <r>
      <t>PUMP SECTION (</t>
    </r>
    <r>
      <rPr>
        <b/>
        <sz val="11"/>
        <rFont val="Arial"/>
        <family val="2"/>
      </rPr>
      <t>LFP-1</t>
    </r>
    <r>
      <rPr>
        <sz val="11"/>
        <rFont val="Arial"/>
        <family val="2"/>
      </rPr>
      <t>)</t>
    </r>
  </si>
  <si>
    <r>
      <t>COMPLETE FILTER (</t>
    </r>
    <r>
      <rPr>
        <b/>
        <sz val="11"/>
        <rFont val="Arial"/>
        <family val="2"/>
      </rPr>
      <t>LFF-100</t>
    </r>
    <r>
      <rPr>
        <sz val="11"/>
        <rFont val="Arial"/>
        <family val="2"/>
      </rPr>
      <t>)</t>
    </r>
  </si>
  <si>
    <r>
      <t>FILTER ELEMENTS/STRAINER (</t>
    </r>
    <r>
      <rPr>
        <b/>
        <sz val="11"/>
        <rFont val="Arial"/>
        <family val="2"/>
      </rPr>
      <t>LFF-104</t>
    </r>
    <r>
      <rPr>
        <sz val="11"/>
        <rFont val="Arial"/>
        <family val="2"/>
      </rPr>
      <t>)</t>
    </r>
  </si>
  <si>
    <t>Monitors over 100 to:</t>
  </si>
  <si>
    <t>Purest Taste</t>
  </si>
  <si>
    <t>LDR Precision</t>
  </si>
  <si>
    <t>RETAIL PRICE LIST  2014</t>
  </si>
  <si>
    <t>INSTALLATION KIT FOR 2 ROW PUMP</t>
  </si>
  <si>
    <t>7 ROW PUMP</t>
  </si>
  <si>
    <t>INSTALLATION KIT FOR 12 ROW PUMP</t>
  </si>
  <si>
    <t>INSTALLATION KIT FOR 10 ROW PUMP</t>
  </si>
  <si>
    <t>INSTALLATION KIT FOR 8 ROW PUMP</t>
  </si>
  <si>
    <t>INSTALLATION KIT FOR 7 ROW PUMP</t>
  </si>
  <si>
    <t>INSTALLATION KIT FOR 6 ROW PUMP</t>
  </si>
  <si>
    <t>INSTALLATION KIT FOR 5 ROW PUMP</t>
  </si>
  <si>
    <t>INSTALLATION KIT FOR 4 ROW PUMP</t>
  </si>
  <si>
    <t>INSTALLATION KIT FOR 3 ROW PUMP</t>
  </si>
  <si>
    <r>
      <t>NEW PUMP SECTION (</t>
    </r>
    <r>
      <rPr>
        <b/>
        <sz val="11"/>
        <rFont val="Arial"/>
        <family val="2"/>
      </rPr>
      <t>LFP-1</t>
    </r>
    <r>
      <rPr>
        <sz val="11"/>
        <rFont val="Arial"/>
        <family val="2"/>
      </rPr>
      <t>)</t>
    </r>
  </si>
  <si>
    <r>
      <t>TOP &amp; BOTTOM CHECK VALVES (</t>
    </r>
    <r>
      <rPr>
        <b/>
        <sz val="11"/>
        <rFont val="Arial"/>
        <family val="2"/>
      </rPr>
      <t>LFP-1101/1102)</t>
    </r>
  </si>
  <si>
    <r>
      <t>END OF LINE CHECK VALVE, ADJ. (</t>
    </r>
    <r>
      <rPr>
        <b/>
        <sz val="11"/>
        <rFont val="Arial"/>
        <family val="2"/>
      </rPr>
      <t>LFC-200</t>
    </r>
    <r>
      <rPr>
        <sz val="11"/>
        <rFont val="Arial"/>
        <family val="2"/>
      </rPr>
      <t>)</t>
    </r>
  </si>
  <si>
    <r>
      <t>MONITOR (</t>
    </r>
    <r>
      <rPr>
        <b/>
        <sz val="11"/>
        <rFont val="Arial"/>
        <family val="2"/>
      </rPr>
      <t>LFM-100</t>
    </r>
    <r>
      <rPr>
        <sz val="11"/>
        <rFont val="Arial"/>
        <family val="2"/>
      </rPr>
      <t>)</t>
    </r>
  </si>
  <si>
    <t>25kg</t>
  </si>
  <si>
    <t>RETAIL PRICE LIST  2015</t>
  </si>
  <si>
    <t>RETAIL PRICE LIST  2016</t>
  </si>
  <si>
    <t>4 Row</t>
  </si>
  <si>
    <t>6 Row</t>
  </si>
  <si>
    <t>8 Row</t>
  </si>
  <si>
    <t>10 Row</t>
  </si>
  <si>
    <t>12 Row</t>
  </si>
  <si>
    <t>16 Row</t>
  </si>
  <si>
    <t>24 Row</t>
  </si>
  <si>
    <t>28 Row</t>
  </si>
  <si>
    <t>32 Row</t>
  </si>
  <si>
    <t>5 Row</t>
  </si>
  <si>
    <t>MAIN UNIT</t>
  </si>
  <si>
    <t>ROW UNIT</t>
  </si>
  <si>
    <t>PROXIMITY SWITCH</t>
  </si>
  <si>
    <t>AIR SEPARATOR</t>
  </si>
  <si>
    <t>PULSE DAMPENER</t>
  </si>
  <si>
    <t>PIPE &amp; CABLES</t>
  </si>
  <si>
    <t>CLEAR HOSE, 30METER ROLL   R19.20/m</t>
  </si>
  <si>
    <t>INSTALLATION UP TO 8 ROW</t>
  </si>
  <si>
    <t>ADDITIONAL COST PER ROW INSTALL</t>
  </si>
  <si>
    <r>
      <t>NEW PUMP SECTION (</t>
    </r>
    <r>
      <rPr>
        <b/>
        <sz val="10"/>
        <rFont val="Arial"/>
        <family val="2"/>
      </rPr>
      <t>LFP-1</t>
    </r>
    <r>
      <rPr>
        <sz val="10"/>
        <rFont val="Arial"/>
        <family val="2"/>
      </rPr>
      <t>)</t>
    </r>
  </si>
  <si>
    <r>
      <t>COMPLETE FILTER (</t>
    </r>
    <r>
      <rPr>
        <b/>
        <sz val="10"/>
        <rFont val="Arial"/>
        <family val="2"/>
      </rPr>
      <t>LFF-100</t>
    </r>
    <r>
      <rPr>
        <sz val="10"/>
        <rFont val="Arial"/>
        <family val="2"/>
      </rPr>
      <t>)</t>
    </r>
  </si>
  <si>
    <r>
      <t>MONITOR (</t>
    </r>
    <r>
      <rPr>
        <b/>
        <sz val="10"/>
        <rFont val="Arial"/>
        <family val="2"/>
      </rPr>
      <t>LFM-100</t>
    </r>
    <r>
      <rPr>
        <sz val="10"/>
        <rFont val="Arial"/>
        <family val="2"/>
      </rPr>
      <t>)</t>
    </r>
  </si>
  <si>
    <r>
      <t>FILTER ELEMENTS/STRAINER (</t>
    </r>
    <r>
      <rPr>
        <b/>
        <sz val="10"/>
        <rFont val="Arial"/>
        <family val="2"/>
      </rPr>
      <t>LFF-104</t>
    </r>
    <r>
      <rPr>
        <sz val="10"/>
        <rFont val="Arial"/>
        <family val="2"/>
      </rPr>
      <t>)</t>
    </r>
  </si>
  <si>
    <r>
      <t>TOP &amp; BOTTOM CHECK VALVES (</t>
    </r>
    <r>
      <rPr>
        <b/>
        <sz val="10"/>
        <rFont val="Arial"/>
        <family val="2"/>
      </rPr>
      <t>LFP-1101/1102)</t>
    </r>
  </si>
  <si>
    <r>
      <t>END OF LINE CHECK VALVE, ADJ. (</t>
    </r>
    <r>
      <rPr>
        <b/>
        <sz val="10"/>
        <rFont val="Arial"/>
        <family val="2"/>
      </rPr>
      <t>LFC-200</t>
    </r>
    <r>
      <rPr>
        <sz val="10"/>
        <rFont val="Arial"/>
        <family val="2"/>
      </rPr>
      <t>)</t>
    </r>
  </si>
  <si>
    <t>RETAIL PRICE LIST  2019</t>
  </si>
  <si>
    <t>GRANUAL FLOW</t>
  </si>
  <si>
    <t>BRACKET</t>
  </si>
  <si>
    <t>INSTALLATION</t>
  </si>
  <si>
    <t>APFLOW</t>
  </si>
  <si>
    <t>PUMP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</si>
</sst>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2" fontId="7" fillId="0" borderId="1" xfId="0" applyNumberFormat="1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/>
    <xf numFmtId="1" fontId="9" fillId="0" borderId="1" xfId="0" applyNumberFormat="1" applyFont="1" applyBorder="1" applyAlignment="1">
      <alignment horizontal="center"/>
    </xf>
    <xf numFmtId="0" fontId="10" fillId="0" borderId="2" xfId="0" applyFont="1" applyBorder="1"/>
    <xf numFmtId="1" fontId="10" fillId="0" borderId="3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9" fillId="0" borderId="1" xfId="0" applyNumberFormat="1" applyFont="1" applyBorder="1"/>
    <xf numFmtId="4" fontId="10" fillId="0" borderId="6" xfId="0" applyNumberFormat="1" applyFont="1" applyBorder="1"/>
    <xf numFmtId="4" fontId="9" fillId="0" borderId="4" xfId="0" applyNumberFormat="1" applyFont="1" applyBorder="1"/>
    <xf numFmtId="4" fontId="10" fillId="0" borderId="3" xfId="0" applyNumberFormat="1" applyFont="1" applyBorder="1"/>
    <xf numFmtId="4" fontId="2" fillId="0" borderId="0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4" fontId="8" fillId="0" borderId="7" xfId="0" applyNumberFormat="1" applyFont="1" applyBorder="1" applyAlignment="1">
      <alignment horizontal="center" vertical="center"/>
    </xf>
    <xf numFmtId="4" fontId="9" fillId="0" borderId="8" xfId="0" applyNumberFormat="1" applyFont="1" applyBorder="1"/>
    <xf numFmtId="4" fontId="10" fillId="0" borderId="7" xfId="0" applyNumberFormat="1" applyFont="1" applyBorder="1"/>
    <xf numFmtId="4" fontId="9" fillId="0" borderId="9" xfId="0" applyNumberFormat="1" applyFont="1" applyBorder="1"/>
    <xf numFmtId="4" fontId="9" fillId="0" borderId="10" xfId="0" applyNumberFormat="1" applyFont="1" applyBorder="1"/>
    <xf numFmtId="4" fontId="9" fillId="0" borderId="11" xfId="0" applyNumberFormat="1" applyFont="1" applyBorder="1"/>
    <xf numFmtId="2" fontId="9" fillId="0" borderId="1" xfId="0" applyNumberFormat="1" applyFont="1" applyBorder="1"/>
    <xf numFmtId="4" fontId="9" fillId="0" borderId="12" xfId="0" applyNumberFormat="1" applyFont="1" applyBorder="1"/>
    <xf numFmtId="0" fontId="9" fillId="0" borderId="13" xfId="0" applyFont="1" applyBorder="1"/>
    <xf numFmtId="2" fontId="9" fillId="0" borderId="14" xfId="0" applyNumberFormat="1" applyFont="1" applyBorder="1"/>
    <xf numFmtId="4" fontId="9" fillId="0" borderId="14" xfId="0" applyNumberFormat="1" applyFont="1" applyBorder="1"/>
    <xf numFmtId="0" fontId="10" fillId="0" borderId="15" xfId="0" applyFont="1" applyBorder="1"/>
    <xf numFmtId="1" fontId="10" fillId="0" borderId="15" xfId="0" applyNumberFormat="1" applyFont="1" applyBorder="1" applyAlignment="1">
      <alignment horizontal="center"/>
    </xf>
    <xf numFmtId="4" fontId="10" fillId="0" borderId="15" xfId="0" applyNumberFormat="1" applyFont="1" applyBorder="1"/>
    <xf numFmtId="0" fontId="10" fillId="0" borderId="0" xfId="0" applyFont="1" applyBorder="1"/>
    <xf numFmtId="1" fontId="10" fillId="0" borderId="0" xfId="0" applyNumberFormat="1" applyFont="1" applyBorder="1" applyAlignment="1">
      <alignment horizontal="center"/>
    </xf>
    <xf numFmtId="4" fontId="10" fillId="0" borderId="0" xfId="0" applyNumberFormat="1" applyFont="1" applyBorder="1"/>
    <xf numFmtId="0" fontId="10" fillId="0" borderId="16" xfId="0" applyFont="1" applyBorder="1"/>
    <xf numFmtId="1" fontId="10" fillId="0" borderId="16" xfId="0" applyNumberFormat="1" applyFont="1" applyBorder="1" applyAlignment="1">
      <alignment horizontal="center"/>
    </xf>
    <xf numFmtId="4" fontId="10" fillId="0" borderId="16" xfId="0" applyNumberFormat="1" applyFont="1" applyBorder="1"/>
    <xf numFmtId="0" fontId="9" fillId="0" borderId="5" xfId="0" applyFont="1" applyBorder="1" applyAlignment="1">
      <alignment horizontal="left" indent="1"/>
    </xf>
    <xf numFmtId="0" fontId="9" fillId="0" borderId="17" xfId="0" applyFont="1" applyBorder="1" applyAlignment="1">
      <alignment horizontal="left" indent="1"/>
    </xf>
    <xf numFmtId="0" fontId="8" fillId="0" borderId="18" xfId="0" applyFont="1" applyBorder="1" applyAlignment="1">
      <alignment horizontal="center"/>
    </xf>
    <xf numFmtId="1" fontId="9" fillId="0" borderId="19" xfId="0" applyNumberFormat="1" applyFont="1" applyBorder="1" applyAlignment="1">
      <alignment horizontal="center"/>
    </xf>
    <xf numFmtId="4" fontId="9" fillId="0" borderId="19" xfId="0" applyNumberFormat="1" applyFont="1" applyBorder="1"/>
    <xf numFmtId="4" fontId="9" fillId="0" borderId="38" xfId="0" applyNumberFormat="1" applyFont="1" applyBorder="1"/>
    <xf numFmtId="4" fontId="9" fillId="0" borderId="39" xfId="0" applyNumberFormat="1" applyFont="1" applyBorder="1"/>
    <xf numFmtId="0" fontId="9" fillId="0" borderId="4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11" fillId="0" borderId="0" xfId="0" applyFont="1" applyBorder="1"/>
    <xf numFmtId="0" fontId="1" fillId="0" borderId="0" xfId="0" applyFont="1" applyBorder="1" applyAlignment="1">
      <alignment horizontal="left" indent="1"/>
    </xf>
    <xf numFmtId="0" fontId="9" fillId="0" borderId="4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4" fontId="10" fillId="0" borderId="42" xfId="0" applyNumberFormat="1" applyFont="1" applyBorder="1"/>
    <xf numFmtId="4" fontId="10" fillId="0" borderId="43" xfId="0" applyNumberFormat="1" applyFont="1" applyBorder="1"/>
    <xf numFmtId="0" fontId="10" fillId="0" borderId="0" xfId="0" applyFont="1" applyBorder="1" applyAlignment="1">
      <alignment horizontal="right" indent="2"/>
    </xf>
    <xf numFmtId="1" fontId="9" fillId="0" borderId="14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/>
    </xf>
    <xf numFmtId="4" fontId="9" fillId="0" borderId="45" xfId="0" applyNumberFormat="1" applyFont="1" applyBorder="1"/>
    <xf numFmtId="0" fontId="12" fillId="0" borderId="16" xfId="0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4" fontId="9" fillId="0" borderId="46" xfId="0" applyNumberFormat="1" applyFont="1" applyBorder="1"/>
    <xf numFmtId="0" fontId="9" fillId="0" borderId="1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4" fontId="9" fillId="0" borderId="47" xfId="0" applyNumberFormat="1" applyFont="1" applyBorder="1"/>
    <xf numFmtId="4" fontId="9" fillId="0" borderId="49" xfId="0" applyNumberFormat="1" applyFont="1" applyBorder="1"/>
    <xf numFmtId="4" fontId="9" fillId="0" borderId="48" xfId="0" applyNumberFormat="1" applyFont="1" applyBorder="1"/>
    <xf numFmtId="0" fontId="10" fillId="0" borderId="0" xfId="0" applyFont="1" applyBorder="1" applyAlignment="1">
      <alignment horizontal="right" indent="2"/>
    </xf>
    <xf numFmtId="0" fontId="9" fillId="0" borderId="4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10" fillId="0" borderId="0" xfId="0" applyFont="1" applyBorder="1" applyAlignment="1">
      <alignment horizontal="right" indent="2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10" fillId="0" borderId="0" xfId="0" applyFont="1" applyBorder="1" applyAlignment="1">
      <alignment horizontal="right" indent="2"/>
    </xf>
    <xf numFmtId="0" fontId="9" fillId="0" borderId="0" xfId="0" applyFont="1" applyBorder="1"/>
    <xf numFmtId="2" fontId="9" fillId="0" borderId="0" xfId="0" applyNumberFormat="1" applyFont="1" applyBorder="1"/>
    <xf numFmtId="4" fontId="9" fillId="0" borderId="0" xfId="0" applyNumberFormat="1" applyFont="1" applyBorder="1"/>
    <xf numFmtId="0" fontId="5" fillId="0" borderId="40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5" xfId="0" applyFont="1" applyBorder="1"/>
    <xf numFmtId="2" fontId="5" fillId="0" borderId="1" xfId="0" applyNumberFormat="1" applyFont="1" applyBorder="1"/>
    <xf numFmtId="4" fontId="5" fillId="0" borderId="1" xfId="0" applyNumberFormat="1" applyFont="1" applyBorder="1"/>
    <xf numFmtId="0" fontId="5" fillId="0" borderId="13" xfId="0" applyFont="1" applyBorder="1"/>
    <xf numFmtId="2" fontId="5" fillId="0" borderId="14" xfId="0" applyNumberFormat="1" applyFont="1" applyBorder="1"/>
    <xf numFmtId="4" fontId="5" fillId="0" borderId="14" xfId="0" applyNumberFormat="1" applyFont="1" applyBorder="1"/>
    <xf numFmtId="0" fontId="5" fillId="0" borderId="20" xfId="0" applyFont="1" applyBorder="1" applyAlignment="1">
      <alignment horizontal="left"/>
    </xf>
    <xf numFmtId="0" fontId="10" fillId="0" borderId="0" xfId="0" applyFont="1" applyBorder="1" applyAlignment="1">
      <alignment horizontal="right" indent="2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6" xfId="0" applyFont="1" applyBorder="1"/>
    <xf numFmtId="0" fontId="5" fillId="0" borderId="54" xfId="0" applyFont="1" applyBorder="1"/>
    <xf numFmtId="0" fontId="5" fillId="0" borderId="24" xfId="0" applyFont="1" applyBorder="1" applyAlignment="1">
      <alignment horizontal="left" vertical="center"/>
    </xf>
    <xf numFmtId="4" fontId="5" fillId="0" borderId="20" xfId="0" applyNumberFormat="1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/>
    </xf>
    <xf numFmtId="4" fontId="5" fillId="0" borderId="25" xfId="0" applyNumberFormat="1" applyFont="1" applyBorder="1" applyAlignment="1">
      <alignment vertical="center"/>
    </xf>
    <xf numFmtId="0" fontId="5" fillId="0" borderId="30" xfId="0" applyFont="1" applyBorder="1" applyAlignment="1">
      <alignment horizontal="left" vertical="center"/>
    </xf>
    <xf numFmtId="2" fontId="5" fillId="0" borderId="25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 indent="1"/>
    </xf>
    <xf numFmtId="0" fontId="5" fillId="0" borderId="50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4" fontId="5" fillId="0" borderId="12" xfId="0" applyNumberFormat="1" applyFont="1" applyBorder="1" applyAlignment="1">
      <alignment horizontal="right" indent="1"/>
    </xf>
    <xf numFmtId="4" fontId="5" fillId="0" borderId="39" xfId="0" applyNumberFormat="1" applyFont="1" applyBorder="1" applyAlignment="1">
      <alignment horizontal="right" indent="1"/>
    </xf>
    <xf numFmtId="4" fontId="5" fillId="0" borderId="8" xfId="0" applyNumberFormat="1" applyFont="1" applyBorder="1" applyAlignment="1">
      <alignment horizontal="right" indent="1"/>
    </xf>
    <xf numFmtId="4" fontId="5" fillId="0" borderId="10" xfId="0" applyNumberFormat="1" applyFont="1" applyBorder="1" applyAlignment="1">
      <alignment horizontal="right" indent="1"/>
    </xf>
    <xf numFmtId="1" fontId="5" fillId="0" borderId="19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1" fontId="5" fillId="0" borderId="1" xfId="0" applyNumberFormat="1" applyFont="1" applyBorder="1" applyAlignment="1">
      <alignment horizontal="center"/>
    </xf>
    <xf numFmtId="4" fontId="5" fillId="0" borderId="0" xfId="0" applyNumberFormat="1" applyFont="1"/>
    <xf numFmtId="1" fontId="5" fillId="0" borderId="45" xfId="0" applyNumberFormat="1" applyFont="1" applyBorder="1" applyAlignment="1">
      <alignment horizontal="center"/>
    </xf>
    <xf numFmtId="4" fontId="5" fillId="0" borderId="39" xfId="0" applyNumberFormat="1" applyFont="1" applyBorder="1" applyAlignment="1">
      <alignment horizontal="right" vertical="center" indent="1"/>
    </xf>
    <xf numFmtId="4" fontId="5" fillId="0" borderId="8" xfId="0" applyNumberFormat="1" applyFont="1" applyBorder="1" applyAlignment="1">
      <alignment horizontal="right" vertical="center" indent="1"/>
    </xf>
    <xf numFmtId="4" fontId="5" fillId="0" borderId="9" xfId="0" applyNumberFormat="1" applyFont="1" applyBorder="1" applyAlignment="1">
      <alignment horizontal="right" vertical="center" indent="1"/>
    </xf>
    <xf numFmtId="4" fontId="5" fillId="0" borderId="11" xfId="0" applyNumberFormat="1" applyFont="1" applyBorder="1" applyAlignment="1">
      <alignment horizontal="right" vertical="center" indent="1"/>
    </xf>
    <xf numFmtId="0" fontId="5" fillId="0" borderId="21" xfId="0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right" vertical="center" indent="1"/>
    </xf>
    <xf numFmtId="0" fontId="5" fillId="0" borderId="21" xfId="0" applyFont="1" applyBorder="1" applyAlignment="1">
      <alignment horizontal="left" vertical="center" indent="1"/>
    </xf>
    <xf numFmtId="4" fontId="5" fillId="0" borderId="22" xfId="0" applyNumberFormat="1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right" vertical="center" inden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2" fontId="5" fillId="0" borderId="22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2" fontId="5" fillId="0" borderId="31" xfId="0" applyNumberFormat="1" applyFon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0" fontId="5" fillId="0" borderId="4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2" fontId="5" fillId="0" borderId="20" xfId="0" applyNumberFormat="1" applyFont="1" applyBorder="1" applyAlignment="1">
      <alignment vertical="center"/>
    </xf>
    <xf numFmtId="0" fontId="5" fillId="0" borderId="5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2" fontId="5" fillId="0" borderId="16" xfId="0" applyNumberFormat="1" applyFont="1" applyBorder="1" applyAlignment="1">
      <alignment vertical="center"/>
    </xf>
    <xf numFmtId="4" fontId="5" fillId="0" borderId="16" xfId="0" applyNumberFormat="1" applyFont="1" applyBorder="1" applyAlignment="1">
      <alignment vertical="center"/>
    </xf>
    <xf numFmtId="4" fontId="5" fillId="0" borderId="53" xfId="0" applyNumberFormat="1" applyFont="1" applyBorder="1" applyAlignment="1">
      <alignment vertical="center"/>
    </xf>
    <xf numFmtId="4" fontId="5" fillId="0" borderId="53" xfId="0" applyNumberFormat="1" applyFont="1" applyBorder="1" applyAlignment="1">
      <alignment horizontal="right" vertical="center" indent="1"/>
    </xf>
    <xf numFmtId="4" fontId="5" fillId="0" borderId="46" xfId="0" applyNumberFormat="1" applyFont="1" applyBorder="1" applyAlignment="1">
      <alignment horizontal="right" indent="1"/>
    </xf>
    <xf numFmtId="4" fontId="5" fillId="0" borderId="19" xfId="0" applyNumberFormat="1" applyFont="1" applyBorder="1" applyAlignment="1">
      <alignment horizontal="right" indent="1"/>
    </xf>
    <xf numFmtId="4" fontId="5" fillId="0" borderId="1" xfId="0" applyNumberFormat="1" applyFont="1" applyBorder="1" applyAlignment="1">
      <alignment horizontal="right" indent="1"/>
    </xf>
    <xf numFmtId="4" fontId="5" fillId="0" borderId="14" xfId="0" applyNumberFormat="1" applyFont="1" applyBorder="1" applyAlignment="1">
      <alignment horizontal="right" indent="1"/>
    </xf>
    <xf numFmtId="4" fontId="5" fillId="0" borderId="47" xfId="0" applyNumberFormat="1" applyFont="1" applyBorder="1" applyAlignment="1">
      <alignment horizontal="right" indent="1"/>
    </xf>
    <xf numFmtId="4" fontId="7" fillId="0" borderId="42" xfId="0" applyNumberFormat="1" applyFont="1" applyBorder="1" applyAlignment="1">
      <alignment horizontal="right" indent="1"/>
    </xf>
    <xf numFmtId="4" fontId="5" fillId="0" borderId="49" xfId="0" applyNumberFormat="1" applyFont="1" applyBorder="1" applyAlignment="1">
      <alignment horizontal="right" indent="1"/>
    </xf>
    <xf numFmtId="4" fontId="7" fillId="0" borderId="43" xfId="0" applyNumberFormat="1" applyFont="1" applyBorder="1" applyAlignment="1">
      <alignment horizontal="right" indent="1"/>
    </xf>
    <xf numFmtId="4" fontId="10" fillId="0" borderId="0" xfId="0" applyNumberFormat="1" applyFont="1" applyBorder="1" applyAlignment="1">
      <alignment horizontal="right" indent="1"/>
    </xf>
    <xf numFmtId="4" fontId="5" fillId="0" borderId="45" xfId="0" applyNumberFormat="1" applyFont="1" applyBorder="1" applyAlignment="1">
      <alignment horizontal="right" indent="1"/>
    </xf>
    <xf numFmtId="0" fontId="9" fillId="0" borderId="28" xfId="0" applyFont="1" applyBorder="1" applyAlignment="1">
      <alignment horizontal="left" vertical="center"/>
    </xf>
    <xf numFmtId="2" fontId="9" fillId="0" borderId="28" xfId="0" applyNumberFormat="1" applyFont="1" applyBorder="1" applyAlignment="1">
      <alignment vertical="center"/>
    </xf>
    <xf numFmtId="4" fontId="9" fillId="0" borderId="28" xfId="0" applyNumberFormat="1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13" fillId="0" borderId="30" xfId="0" applyFont="1" applyBorder="1" applyAlignment="1">
      <alignment horizontal="left" vertical="top" wrapText="1" indent="1"/>
    </xf>
    <xf numFmtId="0" fontId="13" fillId="0" borderId="32" xfId="0" applyFont="1" applyBorder="1" applyAlignment="1">
      <alignment horizontal="left" vertical="top" wrapText="1" indent="1"/>
    </xf>
    <xf numFmtId="0" fontId="13" fillId="0" borderId="50" xfId="0" applyFont="1" applyBorder="1" applyAlignment="1">
      <alignment horizontal="left" vertical="top" wrapText="1" indent="1"/>
    </xf>
    <xf numFmtId="0" fontId="13" fillId="0" borderId="34" xfId="0" applyFont="1" applyBorder="1" applyAlignment="1">
      <alignment horizontal="left" vertical="top" wrapText="1" indent="1"/>
    </xf>
    <xf numFmtId="0" fontId="13" fillId="0" borderId="52" xfId="0" applyFont="1" applyBorder="1" applyAlignment="1">
      <alignment horizontal="left" vertical="top" wrapText="1" indent="1"/>
    </xf>
    <xf numFmtId="0" fontId="13" fillId="0" borderId="55" xfId="0" applyFont="1" applyBorder="1" applyAlignment="1">
      <alignment horizontal="left" vertical="top" wrapText="1" indent="1"/>
    </xf>
    <xf numFmtId="4" fontId="5" fillId="0" borderId="11" xfId="0" applyNumberFormat="1" applyFont="1" applyBorder="1" applyAlignment="1">
      <alignment horizontal="right" vertical="center" indent="1"/>
    </xf>
    <xf numFmtId="4" fontId="5" fillId="0" borderId="9" xfId="0" applyNumberFormat="1" applyFont="1" applyBorder="1" applyAlignment="1">
      <alignment horizontal="right" vertical="center" indent="1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7" fillId="0" borderId="0" xfId="0" applyFont="1" applyBorder="1" applyAlignment="1">
      <alignment horizontal="right" indent="2"/>
    </xf>
    <xf numFmtId="0" fontId="7" fillId="0" borderId="44" xfId="0" applyFont="1" applyBorder="1" applyAlignment="1">
      <alignment horizontal="right" indent="2"/>
    </xf>
    <xf numFmtId="0" fontId="10" fillId="0" borderId="0" xfId="0" applyFont="1" applyBorder="1" applyAlignment="1">
      <alignment horizontal="center"/>
    </xf>
    <xf numFmtId="0" fontId="7" fillId="0" borderId="15" xfId="0" applyFont="1" applyBorder="1" applyAlignment="1">
      <alignment horizontal="right" indent="2"/>
    </xf>
    <xf numFmtId="4" fontId="5" fillId="0" borderId="0" xfId="0" applyNumberFormat="1" applyFont="1" applyBorder="1" applyAlignment="1">
      <alignment horizontal="right" indent="2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indent="2"/>
    </xf>
    <xf numFmtId="4" fontId="9" fillId="0" borderId="0" xfId="0" applyNumberFormat="1" applyFont="1" applyBorder="1" applyAlignment="1">
      <alignment horizontal="right" indent="2"/>
    </xf>
    <xf numFmtId="0" fontId="10" fillId="0" borderId="0" xfId="0" applyFont="1" applyBorder="1" applyAlignment="1">
      <alignment horizontal="right" indent="2"/>
    </xf>
    <xf numFmtId="0" fontId="11" fillId="0" borderId="0" xfId="0" applyFont="1" applyBorder="1" applyAlignment="1">
      <alignment horizontal="center" vertical="center"/>
    </xf>
    <xf numFmtId="0" fontId="10" fillId="0" borderId="44" xfId="0" applyFont="1" applyBorder="1" applyAlignment="1">
      <alignment horizontal="right" indent="2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1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61" workbookViewId="0">
      <selection activeCell="G104" sqref="G104"/>
    </sheetView>
  </sheetViews>
  <sheetFormatPr defaultRowHeight="12.75" x14ac:dyDescent="0.2"/>
  <cols>
    <col min="1" max="1" width="11.5703125" customWidth="1"/>
    <col min="2" max="2" width="15.28515625" customWidth="1"/>
    <col min="3" max="3" width="5.140625" customWidth="1"/>
    <col min="4" max="5" width="16.7109375" style="46" customWidth="1"/>
  </cols>
  <sheetData>
    <row r="1" spans="1:6" s="29" customFormat="1" ht="18.600000000000001" customHeight="1" x14ac:dyDescent="0.2">
      <c r="A1" s="238" t="s">
        <v>164</v>
      </c>
      <c r="B1" s="238"/>
      <c r="C1" s="238"/>
      <c r="D1" s="238"/>
      <c r="E1" s="238"/>
    </row>
    <row r="2" spans="1:6" s="29" customFormat="1" ht="6.95" customHeight="1" x14ac:dyDescent="0.2">
      <c r="A2" s="233"/>
      <c r="B2" s="233"/>
      <c r="C2" s="233"/>
      <c r="D2" s="233"/>
      <c r="E2" s="233"/>
    </row>
    <row r="3" spans="1:6" s="29" customFormat="1" ht="12.75" hidden="1" customHeight="1" thickBot="1" x14ac:dyDescent="0.25">
      <c r="A3" s="233" t="s">
        <v>98</v>
      </c>
      <c r="B3" s="136"/>
      <c r="C3" s="95" t="s">
        <v>52</v>
      </c>
      <c r="D3" s="96" t="s">
        <v>51</v>
      </c>
      <c r="E3" s="96" t="s">
        <v>22</v>
      </c>
    </row>
    <row r="4" spans="1:6" ht="12.75" hidden="1" customHeight="1" x14ac:dyDescent="0.2">
      <c r="A4" s="234"/>
      <c r="B4" s="137"/>
      <c r="C4" s="70">
        <v>1</v>
      </c>
      <c r="D4" s="71">
        <v>2800</v>
      </c>
      <c r="E4" s="101">
        <f>3790-E5-E6</f>
        <v>3290</v>
      </c>
    </row>
    <row r="5" spans="1:6" ht="14.25" hidden="1" x14ac:dyDescent="0.2">
      <c r="A5" s="102" t="s">
        <v>12</v>
      </c>
      <c r="B5" s="102"/>
      <c r="C5" s="24">
        <v>2</v>
      </c>
      <c r="D5" s="39">
        <v>150</v>
      </c>
      <c r="E5" s="39">
        <f>D5*C5</f>
        <v>300</v>
      </c>
    </row>
    <row r="6" spans="1:6" ht="15" hidden="1" thickBot="1" x14ac:dyDescent="0.25">
      <c r="A6" s="103" t="s">
        <v>95</v>
      </c>
      <c r="B6" s="103"/>
      <c r="C6" s="94">
        <v>2</v>
      </c>
      <c r="D6" s="57">
        <v>100</v>
      </c>
      <c r="E6" s="104">
        <f>D6*C6</f>
        <v>200</v>
      </c>
    </row>
    <row r="7" spans="1:6" ht="15.75" hidden="1" thickBot="1" x14ac:dyDescent="0.3">
      <c r="A7" s="235" t="s">
        <v>22</v>
      </c>
      <c r="B7" s="235"/>
      <c r="C7" s="235"/>
      <c r="D7" s="235"/>
      <c r="E7" s="91">
        <f>SUM(E4:E6)</f>
        <v>3790</v>
      </c>
    </row>
    <row r="8" spans="1:6" ht="15" hidden="1" thickBot="1" x14ac:dyDescent="0.25">
      <c r="A8" s="236" t="s">
        <v>122</v>
      </c>
      <c r="B8" s="236"/>
      <c r="C8" s="236"/>
      <c r="D8" s="236"/>
      <c r="E8" s="105">
        <f>5110-E7</f>
        <v>1320</v>
      </c>
    </row>
    <row r="9" spans="1:6" ht="16.5" hidden="1" thickTop="1" thickBot="1" x14ac:dyDescent="0.3">
      <c r="A9" s="237" t="s">
        <v>22</v>
      </c>
      <c r="B9" s="237"/>
      <c r="C9" s="237"/>
      <c r="D9" s="237"/>
      <c r="E9" s="92">
        <f>SUM(E7:E8)</f>
        <v>5110</v>
      </c>
    </row>
    <row r="10" spans="1:6" ht="6.95" hidden="1" customHeight="1" thickTop="1" x14ac:dyDescent="0.25">
      <c r="A10" s="121"/>
      <c r="B10" s="135"/>
      <c r="C10" s="121"/>
      <c r="D10" s="121"/>
      <c r="E10" s="63"/>
    </row>
    <row r="11" spans="1:6" ht="15.75" hidden="1" thickBot="1" x14ac:dyDescent="0.25">
      <c r="A11" s="233" t="s">
        <v>99</v>
      </c>
      <c r="B11" s="136"/>
      <c r="C11" s="95" t="s">
        <v>52</v>
      </c>
      <c r="D11" s="96" t="s">
        <v>51</v>
      </c>
      <c r="E11" s="96" t="s">
        <v>22</v>
      </c>
    </row>
    <row r="12" spans="1:6" ht="15" hidden="1" x14ac:dyDescent="0.2">
      <c r="A12" s="234"/>
      <c r="B12" s="137"/>
      <c r="C12" s="70">
        <v>1</v>
      </c>
      <c r="D12" s="71">
        <v>4675</v>
      </c>
      <c r="E12" s="101">
        <f>5740-E13-E14</f>
        <v>4990</v>
      </c>
      <c r="F12" s="46"/>
    </row>
    <row r="13" spans="1:6" ht="14.25" hidden="1" x14ac:dyDescent="0.2">
      <c r="A13" s="102" t="s">
        <v>12</v>
      </c>
      <c r="B13" s="102"/>
      <c r="C13" s="24">
        <v>3</v>
      </c>
      <c r="D13" s="39">
        <v>150</v>
      </c>
      <c r="E13" s="39">
        <f>D13*C13</f>
        <v>450</v>
      </c>
    </row>
    <row r="14" spans="1:6" ht="15" hidden="1" thickBot="1" x14ac:dyDescent="0.25">
      <c r="A14" s="102" t="s">
        <v>95</v>
      </c>
      <c r="B14" s="102"/>
      <c r="C14" s="24">
        <v>3</v>
      </c>
      <c r="D14" s="57">
        <v>100</v>
      </c>
      <c r="E14" s="104">
        <f>D14*C14</f>
        <v>300</v>
      </c>
    </row>
    <row r="15" spans="1:6" ht="15.75" hidden="1" thickBot="1" x14ac:dyDescent="0.3">
      <c r="A15" s="235" t="s">
        <v>22</v>
      </c>
      <c r="B15" s="235"/>
      <c r="C15" s="235"/>
      <c r="D15" s="235"/>
      <c r="E15" s="91">
        <f>SUM(E12:E14)</f>
        <v>5740</v>
      </c>
    </row>
    <row r="16" spans="1:6" ht="15" hidden="1" thickBot="1" x14ac:dyDescent="0.25">
      <c r="A16" s="236" t="s">
        <v>131</v>
      </c>
      <c r="B16" s="236"/>
      <c r="C16" s="236"/>
      <c r="D16" s="236"/>
      <c r="E16" s="105">
        <f>7220-E15</f>
        <v>1480</v>
      </c>
    </row>
    <row r="17" spans="1:5" ht="16.5" hidden="1" thickTop="1" thickBot="1" x14ac:dyDescent="0.3">
      <c r="A17" s="237" t="s">
        <v>22</v>
      </c>
      <c r="B17" s="237"/>
      <c r="C17" s="237"/>
      <c r="D17" s="237"/>
      <c r="E17" s="92">
        <f>SUM(E15:E16)</f>
        <v>7220</v>
      </c>
    </row>
    <row r="18" spans="1:5" ht="6.95" hidden="1" customHeight="1" thickTop="1" x14ac:dyDescent="0.25">
      <c r="A18" s="121"/>
      <c r="B18" s="135"/>
      <c r="C18" s="121"/>
      <c r="D18" s="121"/>
      <c r="E18" s="63"/>
    </row>
    <row r="19" spans="1:5" ht="15.75" customHeight="1" thickBot="1" x14ac:dyDescent="0.25">
      <c r="A19" s="233" t="s">
        <v>100</v>
      </c>
      <c r="B19" s="233"/>
      <c r="C19" s="95" t="s">
        <v>52</v>
      </c>
      <c r="D19" s="96" t="s">
        <v>51</v>
      </c>
      <c r="E19" s="96" t="s">
        <v>22</v>
      </c>
    </row>
    <row r="20" spans="1:5" s="9" customFormat="1" ht="15" customHeight="1" x14ac:dyDescent="0.2">
      <c r="A20" s="234"/>
      <c r="B20" s="234"/>
      <c r="C20" s="159">
        <v>1</v>
      </c>
      <c r="D20" s="193">
        <v>8210</v>
      </c>
      <c r="E20" s="192">
        <f>D20</f>
        <v>8210</v>
      </c>
    </row>
    <row r="21" spans="1:5" s="9" customFormat="1" x14ac:dyDescent="0.2">
      <c r="A21" s="160" t="s">
        <v>12</v>
      </c>
      <c r="B21" s="160"/>
      <c r="C21" s="161">
        <v>4</v>
      </c>
      <c r="D21" s="194">
        <v>180</v>
      </c>
      <c r="E21" s="194">
        <f>D21*C21</f>
        <v>720</v>
      </c>
    </row>
    <row r="22" spans="1:5" s="9" customFormat="1" ht="13.5" thickBot="1" x14ac:dyDescent="0.25">
      <c r="A22" s="160" t="s">
        <v>95</v>
      </c>
      <c r="B22" s="160"/>
      <c r="C22" s="161">
        <v>4</v>
      </c>
      <c r="D22" s="195">
        <v>160</v>
      </c>
      <c r="E22" s="196">
        <f>D22*C22</f>
        <v>640</v>
      </c>
    </row>
    <row r="23" spans="1:5" s="9" customFormat="1" ht="13.5" thickBot="1" x14ac:dyDescent="0.25">
      <c r="A23" s="231" t="s">
        <v>22</v>
      </c>
      <c r="B23" s="231"/>
      <c r="C23" s="231"/>
      <c r="D23" s="231"/>
      <c r="E23" s="197">
        <f>SUM(E20:E22)</f>
        <v>9570</v>
      </c>
    </row>
    <row r="24" spans="1:5" s="9" customFormat="1" ht="13.5" thickBot="1" x14ac:dyDescent="0.25">
      <c r="A24" s="232" t="s">
        <v>130</v>
      </c>
      <c r="B24" s="232"/>
      <c r="C24" s="232"/>
      <c r="D24" s="232"/>
      <c r="E24" s="198">
        <v>1610</v>
      </c>
    </row>
    <row r="25" spans="1:5" s="9" customFormat="1" ht="14.25" thickTop="1" thickBot="1" x14ac:dyDescent="0.25">
      <c r="A25" s="228" t="s">
        <v>22</v>
      </c>
      <c r="B25" s="228"/>
      <c r="C25" s="228"/>
      <c r="D25" s="229"/>
      <c r="E25" s="199">
        <f>SUM(E23:E24)</f>
        <v>11180</v>
      </c>
    </row>
    <row r="26" spans="1:5" ht="9.9499999999999993" customHeight="1" thickTop="1" x14ac:dyDescent="0.25">
      <c r="A26" s="230"/>
      <c r="B26" s="230"/>
      <c r="C26" s="230"/>
      <c r="D26" s="230"/>
      <c r="E26" s="230"/>
    </row>
    <row r="27" spans="1:5" ht="15.75" customHeight="1" thickBot="1" x14ac:dyDescent="0.25">
      <c r="A27" s="233" t="s">
        <v>101</v>
      </c>
      <c r="B27" s="233"/>
      <c r="C27" s="95" t="s">
        <v>52</v>
      </c>
      <c r="D27" s="96" t="s">
        <v>51</v>
      </c>
      <c r="E27" s="96" t="s">
        <v>22</v>
      </c>
    </row>
    <row r="28" spans="1:5" s="9" customFormat="1" ht="15" customHeight="1" x14ac:dyDescent="0.2">
      <c r="A28" s="234"/>
      <c r="B28" s="234"/>
      <c r="C28" s="159">
        <v>1</v>
      </c>
      <c r="D28" s="193">
        <v>9200</v>
      </c>
      <c r="E28" s="192">
        <f>D28</f>
        <v>9200</v>
      </c>
    </row>
    <row r="29" spans="1:5" s="9" customFormat="1" x14ac:dyDescent="0.2">
      <c r="A29" s="160" t="s">
        <v>12</v>
      </c>
      <c r="B29" s="160"/>
      <c r="C29" s="161">
        <v>5</v>
      </c>
      <c r="D29" s="194">
        <v>180</v>
      </c>
      <c r="E29" s="194">
        <f>D29*C29</f>
        <v>900</v>
      </c>
    </row>
    <row r="30" spans="1:5" s="9" customFormat="1" ht="13.5" thickBot="1" x14ac:dyDescent="0.25">
      <c r="A30" s="160" t="s">
        <v>95</v>
      </c>
      <c r="B30" s="160"/>
      <c r="C30" s="161">
        <v>5</v>
      </c>
      <c r="D30" s="195">
        <v>160</v>
      </c>
      <c r="E30" s="196">
        <f>D30*C30</f>
        <v>800</v>
      </c>
    </row>
    <row r="31" spans="1:5" s="9" customFormat="1" ht="13.5" thickBot="1" x14ac:dyDescent="0.25">
      <c r="A31" s="231" t="s">
        <v>22</v>
      </c>
      <c r="B31" s="231"/>
      <c r="C31" s="231"/>
      <c r="D31" s="231"/>
      <c r="E31" s="197">
        <f>SUM(E28:E30)</f>
        <v>10900</v>
      </c>
    </row>
    <row r="32" spans="1:5" s="9" customFormat="1" ht="13.5" thickBot="1" x14ac:dyDescent="0.25">
      <c r="A32" s="232" t="s">
        <v>129</v>
      </c>
      <c r="B32" s="232"/>
      <c r="C32" s="232"/>
      <c r="D32" s="232"/>
      <c r="E32" s="198">
        <v>1750</v>
      </c>
    </row>
    <row r="33" spans="1:7" s="9" customFormat="1" ht="14.25" thickTop="1" thickBot="1" x14ac:dyDescent="0.25">
      <c r="A33" s="228" t="s">
        <v>22</v>
      </c>
      <c r="B33" s="228"/>
      <c r="C33" s="228"/>
      <c r="D33" s="229"/>
      <c r="E33" s="199">
        <f>SUM(E31:E32)</f>
        <v>12650</v>
      </c>
    </row>
    <row r="34" spans="1:7" ht="9.9499999999999993" customHeight="1" thickTop="1" x14ac:dyDescent="0.25">
      <c r="A34" s="121"/>
      <c r="B34" s="135"/>
      <c r="C34" s="121"/>
      <c r="D34" s="121"/>
      <c r="E34" s="63"/>
    </row>
    <row r="35" spans="1:7" ht="15.75" customHeight="1" thickBot="1" x14ac:dyDescent="0.25">
      <c r="A35" s="233" t="s">
        <v>102</v>
      </c>
      <c r="B35" s="233"/>
      <c r="C35" s="95" t="s">
        <v>52</v>
      </c>
      <c r="D35" s="96" t="s">
        <v>51</v>
      </c>
      <c r="E35" s="96" t="s">
        <v>22</v>
      </c>
    </row>
    <row r="36" spans="1:7" s="9" customFormat="1" ht="15" customHeight="1" x14ac:dyDescent="0.2">
      <c r="A36" s="234"/>
      <c r="B36" s="234"/>
      <c r="C36" s="159">
        <v>1</v>
      </c>
      <c r="D36" s="193">
        <v>11760</v>
      </c>
      <c r="E36" s="192">
        <f>D36</f>
        <v>11760</v>
      </c>
      <c r="F36" s="162"/>
      <c r="G36" s="9" t="s">
        <v>136</v>
      </c>
    </row>
    <row r="37" spans="1:7" s="9" customFormat="1" x14ac:dyDescent="0.2">
      <c r="A37" s="160" t="s">
        <v>12</v>
      </c>
      <c r="B37" s="160"/>
      <c r="C37" s="161">
        <v>6</v>
      </c>
      <c r="D37" s="194">
        <v>180</v>
      </c>
      <c r="E37" s="194">
        <f>D37*C37</f>
        <v>1080</v>
      </c>
    </row>
    <row r="38" spans="1:7" s="9" customFormat="1" ht="13.5" thickBot="1" x14ac:dyDescent="0.25">
      <c r="A38" s="160" t="s">
        <v>95</v>
      </c>
      <c r="B38" s="160"/>
      <c r="C38" s="161">
        <v>6</v>
      </c>
      <c r="D38" s="195">
        <v>160</v>
      </c>
      <c r="E38" s="196">
        <f>D38*C38</f>
        <v>960</v>
      </c>
    </row>
    <row r="39" spans="1:7" s="9" customFormat="1" ht="13.5" thickBot="1" x14ac:dyDescent="0.25">
      <c r="A39" s="231" t="s">
        <v>22</v>
      </c>
      <c r="B39" s="231"/>
      <c r="C39" s="231"/>
      <c r="D39" s="231"/>
      <c r="E39" s="197">
        <f>SUM(E36:E38)</f>
        <v>13800</v>
      </c>
    </row>
    <row r="40" spans="1:7" s="9" customFormat="1" ht="13.5" thickBot="1" x14ac:dyDescent="0.25">
      <c r="A40" s="232" t="s">
        <v>128</v>
      </c>
      <c r="B40" s="232"/>
      <c r="C40" s="232"/>
      <c r="D40" s="232"/>
      <c r="E40" s="198">
        <v>2000</v>
      </c>
      <c r="G40" s="162"/>
    </row>
    <row r="41" spans="1:7" s="9" customFormat="1" ht="14.25" thickTop="1" thickBot="1" x14ac:dyDescent="0.25">
      <c r="A41" s="228" t="s">
        <v>22</v>
      </c>
      <c r="B41" s="228"/>
      <c r="C41" s="228"/>
      <c r="D41" s="229"/>
      <c r="E41" s="199">
        <f>SUM(E39:E40)</f>
        <v>15800</v>
      </c>
    </row>
    <row r="42" spans="1:7" ht="9.9499999999999993" customHeight="1" thickTop="1" x14ac:dyDescent="0.25">
      <c r="A42" s="121"/>
      <c r="B42" s="135"/>
      <c r="C42" s="121"/>
      <c r="D42" s="121"/>
      <c r="E42" s="200"/>
    </row>
    <row r="43" spans="1:7" ht="15.75" customHeight="1" thickBot="1" x14ac:dyDescent="0.25">
      <c r="A43" s="233" t="s">
        <v>123</v>
      </c>
      <c r="B43" s="233"/>
      <c r="C43" s="95" t="s">
        <v>52</v>
      </c>
      <c r="D43" s="96" t="s">
        <v>51</v>
      </c>
      <c r="E43" s="96" t="s">
        <v>22</v>
      </c>
    </row>
    <row r="44" spans="1:7" s="9" customFormat="1" ht="15" customHeight="1" x14ac:dyDescent="0.2">
      <c r="A44" s="234"/>
      <c r="B44" s="234"/>
      <c r="C44" s="159">
        <v>1</v>
      </c>
      <c r="D44" s="193">
        <v>12110</v>
      </c>
      <c r="E44" s="192">
        <f>D44</f>
        <v>12110</v>
      </c>
      <c r="F44" s="162"/>
      <c r="G44" s="162"/>
    </row>
    <row r="45" spans="1:7" s="9" customFormat="1" x14ac:dyDescent="0.2">
      <c r="A45" s="160" t="s">
        <v>12</v>
      </c>
      <c r="B45" s="160"/>
      <c r="C45" s="161">
        <v>7</v>
      </c>
      <c r="D45" s="194">
        <v>180</v>
      </c>
      <c r="E45" s="194">
        <f>D45*C45</f>
        <v>1260</v>
      </c>
    </row>
    <row r="46" spans="1:7" s="9" customFormat="1" ht="13.5" thickBot="1" x14ac:dyDescent="0.25">
      <c r="A46" s="160" t="s">
        <v>95</v>
      </c>
      <c r="B46" s="160"/>
      <c r="C46" s="161">
        <v>7</v>
      </c>
      <c r="D46" s="195">
        <v>160</v>
      </c>
      <c r="E46" s="196">
        <f>D46*C46</f>
        <v>1120</v>
      </c>
    </row>
    <row r="47" spans="1:7" s="9" customFormat="1" ht="13.5" thickBot="1" x14ac:dyDescent="0.25">
      <c r="A47" s="231" t="s">
        <v>22</v>
      </c>
      <c r="B47" s="231"/>
      <c r="C47" s="231"/>
      <c r="D47" s="231"/>
      <c r="E47" s="197">
        <f>SUM(E44:E46)</f>
        <v>14490</v>
      </c>
    </row>
    <row r="48" spans="1:7" s="9" customFormat="1" ht="13.5" thickBot="1" x14ac:dyDescent="0.25">
      <c r="A48" s="232" t="s">
        <v>127</v>
      </c>
      <c r="B48" s="232"/>
      <c r="C48" s="232"/>
      <c r="D48" s="232"/>
      <c r="E48" s="198">
        <v>2250</v>
      </c>
    </row>
    <row r="49" spans="1:8" s="9" customFormat="1" ht="14.25" thickTop="1" thickBot="1" x14ac:dyDescent="0.25">
      <c r="A49" s="228" t="s">
        <v>22</v>
      </c>
      <c r="B49" s="228"/>
      <c r="C49" s="228"/>
      <c r="D49" s="229"/>
      <c r="E49" s="199">
        <f>SUM(E47:E48)</f>
        <v>16740</v>
      </c>
    </row>
    <row r="50" spans="1:8" ht="9.9499999999999993" customHeight="1" thickTop="1" x14ac:dyDescent="0.25">
      <c r="A50" s="121"/>
      <c r="B50" s="135"/>
      <c r="C50" s="121"/>
      <c r="D50" s="121"/>
      <c r="E50" s="63"/>
    </row>
    <row r="51" spans="1:8" ht="15.75" customHeight="1" thickBot="1" x14ac:dyDescent="0.25">
      <c r="A51" s="233" t="s">
        <v>103</v>
      </c>
      <c r="B51" s="233"/>
      <c r="C51" s="95" t="s">
        <v>52</v>
      </c>
      <c r="D51" s="96" t="s">
        <v>51</v>
      </c>
      <c r="E51" s="96" t="s">
        <v>22</v>
      </c>
    </row>
    <row r="52" spans="1:8" s="9" customFormat="1" ht="15" customHeight="1" x14ac:dyDescent="0.2">
      <c r="A52" s="234"/>
      <c r="B52" s="234"/>
      <c r="C52" s="159">
        <v>1</v>
      </c>
      <c r="D52" s="193">
        <v>12680</v>
      </c>
      <c r="E52" s="192">
        <f>D52</f>
        <v>12680</v>
      </c>
    </row>
    <row r="53" spans="1:8" s="9" customFormat="1" x14ac:dyDescent="0.2">
      <c r="A53" s="160" t="s">
        <v>12</v>
      </c>
      <c r="B53" s="160"/>
      <c r="C53" s="161">
        <v>8</v>
      </c>
      <c r="D53" s="194">
        <v>180</v>
      </c>
      <c r="E53" s="194">
        <f>D53*C53</f>
        <v>1440</v>
      </c>
    </row>
    <row r="54" spans="1:8" s="9" customFormat="1" ht="13.5" thickBot="1" x14ac:dyDescent="0.25">
      <c r="A54" s="160" t="s">
        <v>95</v>
      </c>
      <c r="B54" s="160"/>
      <c r="C54" s="161">
        <v>8</v>
      </c>
      <c r="D54" s="195">
        <v>160</v>
      </c>
      <c r="E54" s="196">
        <f>D54*C54</f>
        <v>1280</v>
      </c>
    </row>
    <row r="55" spans="1:8" s="9" customFormat="1" ht="13.5" thickBot="1" x14ac:dyDescent="0.25">
      <c r="A55" s="231" t="s">
        <v>22</v>
      </c>
      <c r="B55" s="231"/>
      <c r="C55" s="231"/>
      <c r="D55" s="231"/>
      <c r="E55" s="197">
        <f>SUM(E52:E54)</f>
        <v>15400</v>
      </c>
      <c r="H55" s="162"/>
    </row>
    <row r="56" spans="1:8" s="9" customFormat="1" ht="13.5" thickBot="1" x14ac:dyDescent="0.25">
      <c r="A56" s="232" t="s">
        <v>126</v>
      </c>
      <c r="B56" s="232"/>
      <c r="C56" s="232"/>
      <c r="D56" s="232"/>
      <c r="E56" s="198">
        <v>2500</v>
      </c>
    </row>
    <row r="57" spans="1:8" s="9" customFormat="1" ht="14.25" thickTop="1" thickBot="1" x14ac:dyDescent="0.25">
      <c r="A57" s="228" t="s">
        <v>22</v>
      </c>
      <c r="B57" s="228"/>
      <c r="C57" s="228"/>
      <c r="D57" s="229"/>
      <c r="E57" s="199">
        <f>SUM(E55:E56)</f>
        <v>17900</v>
      </c>
    </row>
    <row r="58" spans="1:8" ht="9.9499999999999993" customHeight="1" thickTop="1" x14ac:dyDescent="0.25">
      <c r="A58" s="230"/>
      <c r="B58" s="230"/>
      <c r="C58" s="230"/>
      <c r="D58" s="230"/>
      <c r="E58" s="230"/>
    </row>
    <row r="59" spans="1:8" ht="15.75" customHeight="1" thickBot="1" x14ac:dyDescent="0.25">
      <c r="A59" s="233" t="s">
        <v>104</v>
      </c>
      <c r="B59" s="233"/>
      <c r="C59" s="99" t="s">
        <v>52</v>
      </c>
      <c r="D59" s="100" t="s">
        <v>51</v>
      </c>
      <c r="E59" s="100" t="s">
        <v>22</v>
      </c>
    </row>
    <row r="60" spans="1:8" s="9" customFormat="1" ht="15" customHeight="1" x14ac:dyDescent="0.2">
      <c r="A60" s="234"/>
      <c r="B60" s="234"/>
      <c r="C60" s="163">
        <v>1</v>
      </c>
      <c r="D60" s="201">
        <v>16200</v>
      </c>
      <c r="E60" s="192">
        <f>D60</f>
        <v>16200</v>
      </c>
      <c r="G60" s="162"/>
    </row>
    <row r="61" spans="1:8" s="9" customFormat="1" x14ac:dyDescent="0.2">
      <c r="A61" s="160" t="s">
        <v>12</v>
      </c>
      <c r="B61" s="160"/>
      <c r="C61" s="161">
        <v>10</v>
      </c>
      <c r="D61" s="194">
        <v>180</v>
      </c>
      <c r="E61" s="194">
        <f>D61*C61</f>
        <v>1800</v>
      </c>
    </row>
    <row r="62" spans="1:8" s="9" customFormat="1" ht="13.5" thickBot="1" x14ac:dyDescent="0.25">
      <c r="A62" s="160" t="s">
        <v>95</v>
      </c>
      <c r="B62" s="160"/>
      <c r="C62" s="161">
        <v>10</v>
      </c>
      <c r="D62" s="195">
        <v>160</v>
      </c>
      <c r="E62" s="196">
        <f>D62*C62</f>
        <v>1600</v>
      </c>
    </row>
    <row r="63" spans="1:8" s="9" customFormat="1" ht="13.5" thickBot="1" x14ac:dyDescent="0.25">
      <c r="A63" s="231" t="s">
        <v>22</v>
      </c>
      <c r="B63" s="231"/>
      <c r="C63" s="231"/>
      <c r="D63" s="231"/>
      <c r="E63" s="197">
        <f>SUM(E60:E62)</f>
        <v>19600</v>
      </c>
    </row>
    <row r="64" spans="1:8" s="9" customFormat="1" ht="13.5" thickBot="1" x14ac:dyDescent="0.25">
      <c r="A64" s="232" t="s">
        <v>125</v>
      </c>
      <c r="B64" s="232"/>
      <c r="C64" s="232"/>
      <c r="D64" s="232"/>
      <c r="E64" s="198">
        <v>3000</v>
      </c>
    </row>
    <row r="65" spans="1:7" s="9" customFormat="1" ht="14.25" thickTop="1" thickBot="1" x14ac:dyDescent="0.25">
      <c r="A65" s="228" t="s">
        <v>22</v>
      </c>
      <c r="B65" s="228"/>
      <c r="C65" s="228"/>
      <c r="D65" s="229"/>
      <c r="E65" s="199">
        <f>SUM(E63:E64)</f>
        <v>22600</v>
      </c>
    </row>
    <row r="66" spans="1:7" ht="9.9499999999999993" customHeight="1" thickTop="1" x14ac:dyDescent="0.25">
      <c r="A66" s="230"/>
      <c r="B66" s="230"/>
      <c r="C66" s="230"/>
      <c r="D66" s="230"/>
      <c r="E66" s="230"/>
    </row>
    <row r="67" spans="1:7" ht="15.75" customHeight="1" thickBot="1" x14ac:dyDescent="0.25">
      <c r="A67" s="233" t="s">
        <v>105</v>
      </c>
      <c r="B67" s="233"/>
      <c r="C67" s="99" t="s">
        <v>52</v>
      </c>
      <c r="D67" s="100" t="s">
        <v>51</v>
      </c>
      <c r="E67" s="100" t="s">
        <v>22</v>
      </c>
    </row>
    <row r="68" spans="1:7" s="9" customFormat="1" ht="15" customHeight="1" x14ac:dyDescent="0.2">
      <c r="A68" s="234"/>
      <c r="B68" s="234"/>
      <c r="C68" s="163">
        <v>1</v>
      </c>
      <c r="D68" s="201">
        <v>23520</v>
      </c>
      <c r="E68" s="192">
        <f>D68</f>
        <v>23520</v>
      </c>
      <c r="G68" s="162"/>
    </row>
    <row r="69" spans="1:7" s="9" customFormat="1" x14ac:dyDescent="0.2">
      <c r="A69" s="160" t="s">
        <v>12</v>
      </c>
      <c r="B69" s="160"/>
      <c r="C69" s="161">
        <v>12</v>
      </c>
      <c r="D69" s="194">
        <v>180</v>
      </c>
      <c r="E69" s="194">
        <f>D69*C69</f>
        <v>2160</v>
      </c>
    </row>
    <row r="70" spans="1:7" s="9" customFormat="1" ht="13.5" thickBot="1" x14ac:dyDescent="0.25">
      <c r="A70" s="160" t="s">
        <v>95</v>
      </c>
      <c r="B70" s="160"/>
      <c r="C70" s="161">
        <v>12</v>
      </c>
      <c r="D70" s="195">
        <v>160</v>
      </c>
      <c r="E70" s="196">
        <f>D70*C70</f>
        <v>1920</v>
      </c>
    </row>
    <row r="71" spans="1:7" s="9" customFormat="1" ht="13.5" thickBot="1" x14ac:dyDescent="0.25">
      <c r="A71" s="231" t="s">
        <v>22</v>
      </c>
      <c r="B71" s="231"/>
      <c r="C71" s="231"/>
      <c r="D71" s="231"/>
      <c r="E71" s="197">
        <f>SUM(E68:E70)</f>
        <v>27600</v>
      </c>
    </row>
    <row r="72" spans="1:7" s="9" customFormat="1" ht="13.5" thickBot="1" x14ac:dyDescent="0.25">
      <c r="A72" s="232" t="s">
        <v>124</v>
      </c>
      <c r="B72" s="232"/>
      <c r="C72" s="232"/>
      <c r="D72" s="232"/>
      <c r="E72" s="198">
        <v>3300</v>
      </c>
    </row>
    <row r="73" spans="1:7" s="9" customFormat="1" ht="14.25" thickTop="1" thickBot="1" x14ac:dyDescent="0.25">
      <c r="A73" s="228" t="s">
        <v>22</v>
      </c>
      <c r="B73" s="228"/>
      <c r="C73" s="228"/>
      <c r="D73" s="229"/>
      <c r="E73" s="199">
        <f>SUM(E71:E72)</f>
        <v>30900</v>
      </c>
    </row>
    <row r="74" spans="1:7" ht="24.95" customHeight="1" thickTop="1" thickBot="1" x14ac:dyDescent="0.3">
      <c r="A74" s="61"/>
      <c r="B74" s="61"/>
      <c r="C74" s="62"/>
      <c r="D74" s="63"/>
      <c r="E74" s="63"/>
    </row>
    <row r="75" spans="1:7" ht="15.75" thickBot="1" x14ac:dyDescent="0.3">
      <c r="A75" s="225" t="s">
        <v>169</v>
      </c>
      <c r="B75" s="226"/>
      <c r="C75" s="226"/>
      <c r="D75" s="226"/>
      <c r="E75" s="227"/>
    </row>
    <row r="76" spans="1:7" s="9" customFormat="1" x14ac:dyDescent="0.2">
      <c r="A76" s="208" t="s">
        <v>109</v>
      </c>
      <c r="B76" s="209"/>
      <c r="C76" s="209"/>
      <c r="D76" s="210"/>
      <c r="E76" s="155">
        <v>350</v>
      </c>
    </row>
    <row r="77" spans="1:7" s="9" customFormat="1" x14ac:dyDescent="0.2">
      <c r="A77" s="125" t="s">
        <v>158</v>
      </c>
      <c r="B77" s="134"/>
      <c r="C77" s="126"/>
      <c r="D77" s="127"/>
      <c r="E77" s="156">
        <v>1300</v>
      </c>
    </row>
    <row r="78" spans="1:7" s="9" customFormat="1" x14ac:dyDescent="0.2">
      <c r="A78" s="211" t="s">
        <v>159</v>
      </c>
      <c r="B78" s="212"/>
      <c r="C78" s="212"/>
      <c r="D78" s="213"/>
      <c r="E78" s="156">
        <v>500</v>
      </c>
    </row>
    <row r="79" spans="1:7" s="9" customFormat="1" x14ac:dyDescent="0.2">
      <c r="A79" s="125" t="s">
        <v>160</v>
      </c>
      <c r="B79" s="134"/>
      <c r="C79" s="126"/>
      <c r="D79" s="127"/>
      <c r="E79" s="156">
        <v>180</v>
      </c>
    </row>
    <row r="80" spans="1:7" s="9" customFormat="1" x14ac:dyDescent="0.2">
      <c r="A80" s="214" t="s">
        <v>161</v>
      </c>
      <c r="B80" s="215"/>
      <c r="C80" s="215"/>
      <c r="D80" s="216"/>
      <c r="E80" s="157">
        <v>120</v>
      </c>
    </row>
    <row r="81" spans="1:5" s="9" customFormat="1" x14ac:dyDescent="0.2">
      <c r="A81" s="214" t="s">
        <v>162</v>
      </c>
      <c r="B81" s="215"/>
      <c r="C81" s="215"/>
      <c r="D81" s="216"/>
      <c r="E81" s="157">
        <v>120</v>
      </c>
    </row>
    <row r="82" spans="1:5" s="9" customFormat="1" x14ac:dyDescent="0.2">
      <c r="A82" s="128" t="s">
        <v>163</v>
      </c>
      <c r="B82" s="138"/>
      <c r="C82" s="129"/>
      <c r="D82" s="130"/>
      <c r="E82" s="157">
        <v>160</v>
      </c>
    </row>
    <row r="83" spans="1:5" s="9" customFormat="1" ht="13.5" thickBot="1" x14ac:dyDescent="0.25">
      <c r="A83" s="131" t="s">
        <v>155</v>
      </c>
      <c r="B83" s="139"/>
      <c r="C83" s="132"/>
      <c r="D83" s="133"/>
      <c r="E83" s="158">
        <v>576.6</v>
      </c>
    </row>
    <row r="84" spans="1:5" ht="24.95" customHeight="1" thickBot="1" x14ac:dyDescent="0.25">
      <c r="A84" s="122"/>
      <c r="B84" s="122"/>
      <c r="C84" s="123"/>
      <c r="D84" s="124"/>
      <c r="E84" s="124"/>
    </row>
    <row r="85" spans="1:5" s="29" customFormat="1" ht="15.75" thickBot="1" x14ac:dyDescent="0.25">
      <c r="A85" s="205" t="s">
        <v>168</v>
      </c>
      <c r="B85" s="206"/>
      <c r="C85" s="206"/>
      <c r="D85" s="206"/>
      <c r="E85" s="207"/>
    </row>
    <row r="86" spans="1:5" s="28" customFormat="1" x14ac:dyDescent="0.2">
      <c r="A86" s="168" t="s">
        <v>139</v>
      </c>
      <c r="B86" s="169">
        <v>52000</v>
      </c>
      <c r="C86" s="170" t="s">
        <v>149</v>
      </c>
      <c r="D86" s="171"/>
      <c r="E86" s="169">
        <v>13000</v>
      </c>
    </row>
    <row r="87" spans="1:5" s="28" customFormat="1" x14ac:dyDescent="0.2">
      <c r="A87" s="142" t="s">
        <v>148</v>
      </c>
      <c r="B87" s="166">
        <v>59000</v>
      </c>
      <c r="C87" s="152" t="s">
        <v>150</v>
      </c>
      <c r="D87" s="143"/>
      <c r="E87" s="165">
        <v>7000</v>
      </c>
    </row>
    <row r="88" spans="1:5" s="28" customFormat="1" x14ac:dyDescent="0.2">
      <c r="A88" s="144" t="s">
        <v>140</v>
      </c>
      <c r="B88" s="165">
        <v>64000</v>
      </c>
      <c r="C88" s="153" t="s">
        <v>151</v>
      </c>
      <c r="D88" s="146"/>
      <c r="E88" s="166">
        <v>1500</v>
      </c>
    </row>
    <row r="89" spans="1:5" s="28" customFormat="1" x14ac:dyDescent="0.2">
      <c r="A89" s="142" t="s">
        <v>141</v>
      </c>
      <c r="B89" s="166">
        <v>72000</v>
      </c>
      <c r="C89" s="152" t="s">
        <v>152</v>
      </c>
      <c r="D89" s="143"/>
      <c r="E89" s="165">
        <v>500</v>
      </c>
    </row>
    <row r="90" spans="1:5" s="28" customFormat="1" x14ac:dyDescent="0.2">
      <c r="A90" s="144" t="s">
        <v>142</v>
      </c>
      <c r="B90" s="165">
        <v>88000</v>
      </c>
      <c r="C90" s="153" t="s">
        <v>153</v>
      </c>
      <c r="D90" s="146"/>
      <c r="E90" s="166">
        <v>500</v>
      </c>
    </row>
    <row r="91" spans="1:5" s="28" customFormat="1" x14ac:dyDescent="0.2">
      <c r="A91" s="142" t="s">
        <v>143</v>
      </c>
      <c r="B91" s="166">
        <v>104000</v>
      </c>
      <c r="C91" s="152" t="s">
        <v>154</v>
      </c>
      <c r="D91" s="143"/>
      <c r="E91" s="165">
        <v>1500</v>
      </c>
    </row>
    <row r="92" spans="1:5" s="28" customFormat="1" x14ac:dyDescent="0.2">
      <c r="A92" s="144" t="s">
        <v>144</v>
      </c>
      <c r="B92" s="165">
        <v>129000</v>
      </c>
      <c r="C92" s="154" t="s">
        <v>156</v>
      </c>
      <c r="D92" s="146"/>
      <c r="E92" s="167">
        <v>2000</v>
      </c>
    </row>
    <row r="93" spans="1:5" s="28" customFormat="1" ht="15" customHeight="1" x14ac:dyDescent="0.2">
      <c r="A93" s="142" t="s">
        <v>145</v>
      </c>
      <c r="B93" s="166">
        <v>180000</v>
      </c>
      <c r="C93" s="217" t="s">
        <v>157</v>
      </c>
      <c r="D93" s="218"/>
      <c r="E93" s="223">
        <v>250</v>
      </c>
    </row>
    <row r="94" spans="1:5" s="28" customFormat="1" x14ac:dyDescent="0.2">
      <c r="A94" s="144" t="s">
        <v>146</v>
      </c>
      <c r="B94" s="165">
        <v>205000</v>
      </c>
      <c r="C94" s="219"/>
      <c r="D94" s="220"/>
      <c r="E94" s="224"/>
    </row>
    <row r="95" spans="1:5" s="28" customFormat="1" ht="13.5" thickBot="1" x14ac:dyDescent="0.25">
      <c r="A95" s="172" t="s">
        <v>147</v>
      </c>
      <c r="B95" s="173">
        <v>240000</v>
      </c>
      <c r="C95" s="221"/>
      <c r="D95" s="222"/>
      <c r="E95" s="190"/>
    </row>
    <row r="96" spans="1:5" s="29" customFormat="1" ht="40.5" customHeight="1" thickBot="1" x14ac:dyDescent="0.25">
      <c r="A96" s="202"/>
      <c r="B96" s="202"/>
      <c r="C96" s="203"/>
      <c r="D96" s="204"/>
      <c r="E96" s="204"/>
    </row>
    <row r="97" spans="1:5" s="29" customFormat="1" ht="15.75" thickBot="1" x14ac:dyDescent="0.25">
      <c r="A97" s="205" t="s">
        <v>165</v>
      </c>
      <c r="B97" s="206"/>
      <c r="C97" s="206"/>
      <c r="D97" s="206"/>
      <c r="E97" s="207"/>
    </row>
    <row r="98" spans="1:5" s="28" customFormat="1" x14ac:dyDescent="0.2">
      <c r="A98" s="174" t="s">
        <v>149</v>
      </c>
      <c r="B98" s="175"/>
      <c r="C98" s="176"/>
      <c r="D98" s="171"/>
      <c r="E98" s="169">
        <v>1300</v>
      </c>
    </row>
    <row r="99" spans="1:5" s="28" customFormat="1" x14ac:dyDescent="0.2">
      <c r="A99" s="145" t="s">
        <v>150</v>
      </c>
      <c r="B99" s="177"/>
      <c r="C99" s="178"/>
      <c r="D99" s="143"/>
      <c r="E99" s="166">
        <v>2500</v>
      </c>
    </row>
    <row r="100" spans="1:5" s="28" customFormat="1" x14ac:dyDescent="0.2">
      <c r="A100" s="140" t="s">
        <v>166</v>
      </c>
      <c r="B100" s="179"/>
      <c r="C100" s="148"/>
      <c r="D100" s="146"/>
      <c r="E100" s="165">
        <v>300</v>
      </c>
    </row>
    <row r="101" spans="1:5" s="28" customFormat="1" x14ac:dyDescent="0.2">
      <c r="A101" s="147" t="s">
        <v>167</v>
      </c>
      <c r="B101" s="180"/>
      <c r="C101" s="181"/>
      <c r="D101" s="182" t="s">
        <v>139</v>
      </c>
      <c r="E101" s="167">
        <v>3000</v>
      </c>
    </row>
    <row r="102" spans="1:5" s="28" customFormat="1" x14ac:dyDescent="0.2">
      <c r="A102" s="140"/>
      <c r="B102" s="179"/>
      <c r="C102" s="148"/>
      <c r="D102" s="146" t="s">
        <v>140</v>
      </c>
      <c r="E102" s="165">
        <v>4000</v>
      </c>
    </row>
    <row r="103" spans="1:5" s="28" customFormat="1" x14ac:dyDescent="0.2">
      <c r="A103" s="183"/>
      <c r="B103" s="184"/>
      <c r="C103" s="185"/>
      <c r="D103" s="141" t="s">
        <v>141</v>
      </c>
      <c r="E103" s="164">
        <v>5000</v>
      </c>
    </row>
    <row r="104" spans="1:5" s="28" customFormat="1" x14ac:dyDescent="0.2">
      <c r="A104" s="145"/>
      <c r="B104" s="177"/>
      <c r="C104" s="178"/>
      <c r="D104" s="143" t="s">
        <v>142</v>
      </c>
      <c r="E104" s="166">
        <v>6000</v>
      </c>
    </row>
    <row r="105" spans="1:5" s="28" customFormat="1" x14ac:dyDescent="0.2">
      <c r="A105" s="140"/>
      <c r="B105" s="179"/>
      <c r="C105" s="148"/>
      <c r="D105" s="146" t="s">
        <v>143</v>
      </c>
      <c r="E105" s="165">
        <v>7000</v>
      </c>
    </row>
    <row r="106" spans="1:5" s="28" customFormat="1" ht="13.5" thickBot="1" x14ac:dyDescent="0.25">
      <c r="A106" s="186"/>
      <c r="B106" s="187"/>
      <c r="C106" s="188"/>
      <c r="D106" s="189" t="s">
        <v>144</v>
      </c>
      <c r="E106" s="191">
        <v>8000</v>
      </c>
    </row>
    <row r="107" spans="1:5" s="29" customFormat="1" ht="14.25" x14ac:dyDescent="0.2">
      <c r="A107" s="151"/>
      <c r="B107" s="151"/>
      <c r="C107" s="149"/>
      <c r="D107" s="150"/>
      <c r="E107" s="150"/>
    </row>
    <row r="108" spans="1:5" x14ac:dyDescent="0.2">
      <c r="A108" s="7"/>
      <c r="B108" s="7"/>
      <c r="C108" s="7"/>
      <c r="D108" s="45"/>
      <c r="E108" s="45"/>
    </row>
    <row r="109" spans="1:5" x14ac:dyDescent="0.2">
      <c r="A109" s="1"/>
      <c r="B109" s="1"/>
      <c r="C109" s="1"/>
    </row>
    <row r="110" spans="1:5" x14ac:dyDescent="0.2">
      <c r="A110" s="1"/>
      <c r="B110" s="1"/>
      <c r="C110" s="1"/>
    </row>
    <row r="111" spans="1:5" x14ac:dyDescent="0.2">
      <c r="A111" s="1"/>
      <c r="B111" s="1"/>
      <c r="C111" s="1"/>
    </row>
    <row r="112" spans="1:5" x14ac:dyDescent="0.2">
      <c r="A112" s="1"/>
      <c r="B112" s="1"/>
      <c r="C112" s="1"/>
    </row>
    <row r="113" spans="1:8" x14ac:dyDescent="0.2">
      <c r="A113" s="1"/>
      <c r="B113" s="1"/>
      <c r="C113" s="1"/>
    </row>
    <row r="114" spans="1:8" x14ac:dyDescent="0.2">
      <c r="A114" s="1"/>
      <c r="B114" s="1"/>
      <c r="C114" s="1"/>
    </row>
    <row r="115" spans="1:8" x14ac:dyDescent="0.2">
      <c r="A115" s="1"/>
      <c r="B115" s="1"/>
      <c r="C115" s="1"/>
    </row>
    <row r="116" spans="1:8" x14ac:dyDescent="0.2">
      <c r="A116" s="1"/>
      <c r="B116" s="1"/>
      <c r="C116" s="1"/>
    </row>
    <row r="117" spans="1:8" x14ac:dyDescent="0.2">
      <c r="A117" s="1"/>
      <c r="B117" s="1"/>
      <c r="C117" s="1"/>
    </row>
    <row r="118" spans="1:8" x14ac:dyDescent="0.2">
      <c r="A118" s="1"/>
      <c r="B118" s="1"/>
      <c r="C118" s="1"/>
    </row>
    <row r="119" spans="1:8" x14ac:dyDescent="0.2">
      <c r="A119" s="1"/>
      <c r="B119" s="1"/>
      <c r="C119" s="1"/>
    </row>
    <row r="120" spans="1:8" x14ac:dyDescent="0.2">
      <c r="A120" s="1"/>
      <c r="B120" s="1"/>
      <c r="C120" s="1"/>
    </row>
    <row r="121" spans="1:8" s="46" customFormat="1" x14ac:dyDescent="0.2">
      <c r="A121" s="1"/>
      <c r="B121" s="1"/>
      <c r="C121" s="1"/>
      <c r="F121"/>
      <c r="G121"/>
      <c r="H121"/>
    </row>
    <row r="122" spans="1:8" s="46" customFormat="1" x14ac:dyDescent="0.2">
      <c r="A122" s="1"/>
      <c r="B122" s="1"/>
      <c r="C122" s="1"/>
      <c r="F122"/>
      <c r="G122"/>
      <c r="H122"/>
    </row>
    <row r="123" spans="1:8" s="46" customFormat="1" x14ac:dyDescent="0.2">
      <c r="A123" s="1"/>
      <c r="B123" s="1"/>
      <c r="C123" s="1"/>
      <c r="F123"/>
      <c r="G123"/>
      <c r="H123"/>
    </row>
    <row r="124" spans="1:8" s="46" customFormat="1" x14ac:dyDescent="0.2">
      <c r="A124" s="1"/>
      <c r="B124" s="1"/>
      <c r="C124" s="1"/>
      <c r="F124"/>
      <c r="G124"/>
      <c r="H124"/>
    </row>
    <row r="125" spans="1:8" s="46" customFormat="1" x14ac:dyDescent="0.2">
      <c r="A125" s="1"/>
      <c r="B125" s="1"/>
      <c r="C125" s="1"/>
      <c r="F125"/>
      <c r="G125"/>
      <c r="H125"/>
    </row>
    <row r="126" spans="1:8" s="46" customFormat="1" x14ac:dyDescent="0.2">
      <c r="A126" s="1"/>
      <c r="B126" s="1"/>
      <c r="C126" s="1"/>
      <c r="F126"/>
      <c r="G126"/>
      <c r="H126"/>
    </row>
    <row r="127" spans="1:8" s="46" customFormat="1" x14ac:dyDescent="0.2">
      <c r="A127" s="1"/>
      <c r="B127" s="1"/>
      <c r="C127" s="1"/>
      <c r="F127"/>
      <c r="G127"/>
      <c r="H127"/>
    </row>
  </sheetData>
  <mergeCells count="50">
    <mergeCell ref="A9:D9"/>
    <mergeCell ref="A1:E1"/>
    <mergeCell ref="A2:E2"/>
    <mergeCell ref="A3:A4"/>
    <mergeCell ref="A7:D7"/>
    <mergeCell ref="A8:D8"/>
    <mergeCell ref="A32:D32"/>
    <mergeCell ref="A11:A12"/>
    <mergeCell ref="A15:D15"/>
    <mergeCell ref="A16:D16"/>
    <mergeCell ref="A17:D17"/>
    <mergeCell ref="A23:D23"/>
    <mergeCell ref="A24:D24"/>
    <mergeCell ref="A25:D25"/>
    <mergeCell ref="A26:E26"/>
    <mergeCell ref="A31:D31"/>
    <mergeCell ref="A27:B28"/>
    <mergeCell ref="A19:B20"/>
    <mergeCell ref="A56:D56"/>
    <mergeCell ref="A33:D33"/>
    <mergeCell ref="A39:D39"/>
    <mergeCell ref="A40:D40"/>
    <mergeCell ref="A41:D41"/>
    <mergeCell ref="A47:D47"/>
    <mergeCell ref="A48:D48"/>
    <mergeCell ref="A49:D49"/>
    <mergeCell ref="A55:D55"/>
    <mergeCell ref="A35:B36"/>
    <mergeCell ref="A43:B44"/>
    <mergeCell ref="A51:B52"/>
    <mergeCell ref="A75:E75"/>
    <mergeCell ref="A57:D57"/>
    <mergeCell ref="A58:E58"/>
    <mergeCell ref="A63:D63"/>
    <mergeCell ref="A64:D64"/>
    <mergeCell ref="A65:D65"/>
    <mergeCell ref="A66:E66"/>
    <mergeCell ref="A71:D71"/>
    <mergeCell ref="A72:D72"/>
    <mergeCell ref="A73:D73"/>
    <mergeCell ref="A59:B60"/>
    <mergeCell ref="A67:B68"/>
    <mergeCell ref="A85:E85"/>
    <mergeCell ref="A97:E97"/>
    <mergeCell ref="A76:D76"/>
    <mergeCell ref="A78:D78"/>
    <mergeCell ref="A80:D80"/>
    <mergeCell ref="A81:D81"/>
    <mergeCell ref="C93:D95"/>
    <mergeCell ref="E93:E94"/>
  </mergeCells>
  <printOptions horizontalCentered="1"/>
  <pageMargins left="0.35433070866141736" right="0.35433070866141736" top="0.31496062992125984" bottom="0.23622047244094491" header="0.70866141732283472" footer="0.31496062992125984"/>
  <pageSetup paperSize="11" orientation="portrait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workbookViewId="0">
      <selection activeCell="E27" sqref="E27"/>
    </sheetView>
  </sheetViews>
  <sheetFormatPr defaultRowHeight="12.75" x14ac:dyDescent="0.2"/>
  <cols>
    <col min="1" max="1" width="43" customWidth="1"/>
  </cols>
  <sheetData>
    <row r="1" spans="1:1" x14ac:dyDescent="0.2">
      <c r="A1" s="6" t="s">
        <v>73</v>
      </c>
    </row>
    <row r="2" spans="1:1" x14ac:dyDescent="0.2">
      <c r="A2" s="5"/>
    </row>
    <row r="3" spans="1:1" x14ac:dyDescent="0.2">
      <c r="A3" s="11" t="s">
        <v>92</v>
      </c>
    </row>
    <row r="4" spans="1:1" x14ac:dyDescent="0.2">
      <c r="A4" s="11" t="s">
        <v>12</v>
      </c>
    </row>
    <row r="5" spans="1:1" x14ac:dyDescent="0.2">
      <c r="A5" s="11" t="s">
        <v>80</v>
      </c>
    </row>
    <row r="6" spans="1:1" x14ac:dyDescent="0.2">
      <c r="A6" s="11" t="s">
        <v>89</v>
      </c>
    </row>
    <row r="7" spans="1:1" x14ac:dyDescent="0.2">
      <c r="A7" s="11" t="s">
        <v>87</v>
      </c>
    </row>
    <row r="8" spans="1:1" x14ac:dyDescent="0.2">
      <c r="A8" s="11" t="s">
        <v>74</v>
      </c>
    </row>
    <row r="9" spans="1:1" x14ac:dyDescent="0.2">
      <c r="A9" s="11" t="s">
        <v>75</v>
      </c>
    </row>
    <row r="10" spans="1:1" x14ac:dyDescent="0.2">
      <c r="A10" s="11" t="s">
        <v>88</v>
      </c>
    </row>
    <row r="11" spans="1:1" x14ac:dyDescent="0.2">
      <c r="A11" s="11" t="s">
        <v>76</v>
      </c>
    </row>
    <row r="12" spans="1:1" x14ac:dyDescent="0.2">
      <c r="A12" s="11" t="s">
        <v>77</v>
      </c>
    </row>
    <row r="13" spans="1:1" x14ac:dyDescent="0.2">
      <c r="A13" s="11" t="s">
        <v>78</v>
      </c>
    </row>
    <row r="14" spans="1:1" x14ac:dyDescent="0.2">
      <c r="A14" s="11" t="s">
        <v>91</v>
      </c>
    </row>
    <row r="15" spans="1:1" x14ac:dyDescent="0.2">
      <c r="A15" s="11" t="s">
        <v>90</v>
      </c>
    </row>
    <row r="16" spans="1:1" x14ac:dyDescent="0.2">
      <c r="A16" s="11" t="s">
        <v>84</v>
      </c>
    </row>
    <row r="17" spans="1:1" x14ac:dyDescent="0.2">
      <c r="A17" s="11" t="s">
        <v>79</v>
      </c>
    </row>
    <row r="18" spans="1:1" x14ac:dyDescent="0.2">
      <c r="A18" s="11" t="s">
        <v>81</v>
      </c>
    </row>
    <row r="19" spans="1:1" x14ac:dyDescent="0.2">
      <c r="A19" s="11" t="s">
        <v>85</v>
      </c>
    </row>
    <row r="20" spans="1:1" x14ac:dyDescent="0.2">
      <c r="A20" s="11" t="s">
        <v>82</v>
      </c>
    </row>
    <row r="21" spans="1:1" x14ac:dyDescent="0.2">
      <c r="A21" s="11" t="s">
        <v>86</v>
      </c>
    </row>
    <row r="22" spans="1:1" x14ac:dyDescent="0.2">
      <c r="A22" s="11" t="s">
        <v>83</v>
      </c>
    </row>
    <row r="26" spans="1:1" x14ac:dyDescent="0.2">
      <c r="A26" s="6" t="s">
        <v>73</v>
      </c>
    </row>
    <row r="27" spans="1:1" x14ac:dyDescent="0.2">
      <c r="A27" s="5"/>
    </row>
    <row r="28" spans="1:1" x14ac:dyDescent="0.2">
      <c r="A28" s="11" t="s">
        <v>92</v>
      </c>
    </row>
    <row r="29" spans="1:1" x14ac:dyDescent="0.2">
      <c r="A29" s="11" t="s">
        <v>12</v>
      </c>
    </row>
    <row r="30" spans="1:1" x14ac:dyDescent="0.2">
      <c r="A30" s="11" t="s">
        <v>80</v>
      </c>
    </row>
    <row r="31" spans="1:1" x14ac:dyDescent="0.2">
      <c r="A31" s="11" t="s">
        <v>89</v>
      </c>
    </row>
    <row r="32" spans="1:1" x14ac:dyDescent="0.2">
      <c r="A32" s="11" t="s">
        <v>87</v>
      </c>
    </row>
    <row r="33" spans="1:1" x14ac:dyDescent="0.2">
      <c r="A33" s="11" t="s">
        <v>74</v>
      </c>
    </row>
    <row r="34" spans="1:1" x14ac:dyDescent="0.2">
      <c r="A34" s="11" t="s">
        <v>75</v>
      </c>
    </row>
    <row r="35" spans="1:1" x14ac:dyDescent="0.2">
      <c r="A35" s="11" t="s">
        <v>88</v>
      </c>
    </row>
    <row r="36" spans="1:1" x14ac:dyDescent="0.2">
      <c r="A36" s="11" t="s">
        <v>76</v>
      </c>
    </row>
    <row r="37" spans="1:1" x14ac:dyDescent="0.2">
      <c r="A37" s="11" t="s">
        <v>77</v>
      </c>
    </row>
    <row r="38" spans="1:1" x14ac:dyDescent="0.2">
      <c r="A38" s="11" t="s">
        <v>78</v>
      </c>
    </row>
    <row r="39" spans="1:1" x14ac:dyDescent="0.2">
      <c r="A39" s="11" t="s">
        <v>91</v>
      </c>
    </row>
    <row r="40" spans="1:1" x14ac:dyDescent="0.2">
      <c r="A40" s="11" t="s">
        <v>90</v>
      </c>
    </row>
    <row r="41" spans="1:1" x14ac:dyDescent="0.2">
      <c r="A41" s="11" t="s">
        <v>84</v>
      </c>
    </row>
    <row r="42" spans="1:1" x14ac:dyDescent="0.2">
      <c r="A42" s="11" t="s">
        <v>79</v>
      </c>
    </row>
    <row r="43" spans="1:1" x14ac:dyDescent="0.2">
      <c r="A43" s="11" t="s">
        <v>81</v>
      </c>
    </row>
    <row r="44" spans="1:1" x14ac:dyDescent="0.2">
      <c r="A44" s="11" t="s">
        <v>85</v>
      </c>
    </row>
    <row r="45" spans="1:1" x14ac:dyDescent="0.2">
      <c r="A45" s="11" t="s">
        <v>82</v>
      </c>
    </row>
    <row r="46" spans="1:1" x14ac:dyDescent="0.2">
      <c r="A46" s="11" t="s">
        <v>86</v>
      </c>
    </row>
    <row r="47" spans="1:1" x14ac:dyDescent="0.2">
      <c r="A47" s="11" t="s">
        <v>83</v>
      </c>
    </row>
  </sheetData>
  <phoneticPr fontId="0" type="noConversion"/>
  <pageMargins left="0.74803149606299213" right="0.74803149606299213" top="0.59055118110236227" bottom="0.98425196850393704" header="0.51181102362204722" footer="0.51181102362204722"/>
  <pageSetup paperSize="9" orientation="portrait" horizontalDpi="3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workbookViewId="0">
      <selection activeCell="E92" sqref="E92"/>
    </sheetView>
  </sheetViews>
  <sheetFormatPr defaultRowHeight="12.75" x14ac:dyDescent="0.2"/>
  <cols>
    <col min="1" max="1" width="26" customWidth="1"/>
    <col min="2" max="2" width="5.140625" customWidth="1"/>
    <col min="3" max="3" width="18.7109375" style="46" customWidth="1"/>
    <col min="4" max="4" width="12" style="46" customWidth="1"/>
  </cols>
  <sheetData>
    <row r="1" spans="1:5" s="29" customFormat="1" ht="18.600000000000001" customHeight="1" x14ac:dyDescent="0.2">
      <c r="A1" s="238" t="s">
        <v>138</v>
      </c>
      <c r="B1" s="238"/>
      <c r="C1" s="238"/>
      <c r="D1" s="238"/>
    </row>
    <row r="2" spans="1:5" s="29" customFormat="1" ht="6.95" customHeight="1" x14ac:dyDescent="0.2">
      <c r="A2" s="233"/>
      <c r="B2" s="233"/>
      <c r="C2" s="233"/>
      <c r="D2" s="233"/>
    </row>
    <row r="3" spans="1:5" s="29" customFormat="1" ht="12.75" customHeight="1" thickBot="1" x14ac:dyDescent="0.25">
      <c r="A3" s="233" t="s">
        <v>98</v>
      </c>
      <c r="B3" s="95" t="s">
        <v>52</v>
      </c>
      <c r="C3" s="96" t="s">
        <v>51</v>
      </c>
      <c r="D3" s="96" t="s">
        <v>22</v>
      </c>
    </row>
    <row r="4" spans="1:5" ht="12.75" customHeight="1" x14ac:dyDescent="0.2">
      <c r="A4" s="234"/>
      <c r="B4" s="70">
        <v>1</v>
      </c>
      <c r="C4" s="71">
        <v>2800</v>
      </c>
      <c r="D4" s="101">
        <v>3080</v>
      </c>
    </row>
    <row r="5" spans="1:5" ht="14.25" x14ac:dyDescent="0.2">
      <c r="A5" s="102" t="s">
        <v>12</v>
      </c>
      <c r="B5" s="24">
        <v>2</v>
      </c>
      <c r="C5" s="39">
        <v>150</v>
      </c>
      <c r="D5" s="39">
        <f>C5*B5</f>
        <v>300</v>
      </c>
    </row>
    <row r="6" spans="1:5" ht="15" thickBot="1" x14ac:dyDescent="0.25">
      <c r="A6" s="103" t="s">
        <v>95</v>
      </c>
      <c r="B6" s="94">
        <v>2</v>
      </c>
      <c r="C6" s="57">
        <v>150</v>
      </c>
      <c r="D6" s="104">
        <f>C6*B6</f>
        <v>300</v>
      </c>
    </row>
    <row r="7" spans="1:5" ht="15.75" thickBot="1" x14ac:dyDescent="0.3">
      <c r="A7" s="235" t="s">
        <v>22</v>
      </c>
      <c r="B7" s="235"/>
      <c r="C7" s="235"/>
      <c r="D7" s="91">
        <f>SUM(D4:D6)</f>
        <v>3680</v>
      </c>
    </row>
    <row r="8" spans="1:5" ht="15" thickBot="1" x14ac:dyDescent="0.25">
      <c r="A8" s="236" t="s">
        <v>122</v>
      </c>
      <c r="B8" s="236"/>
      <c r="C8" s="236"/>
      <c r="D8" s="105">
        <f>1200+120+110</f>
        <v>1430</v>
      </c>
    </row>
    <row r="9" spans="1:5" ht="16.5" thickTop="1" thickBot="1" x14ac:dyDescent="0.3">
      <c r="A9" s="237" t="s">
        <v>22</v>
      </c>
      <c r="B9" s="237"/>
      <c r="C9" s="237"/>
      <c r="D9" s="92">
        <f>SUM(D7:D8)</f>
        <v>5110</v>
      </c>
    </row>
    <row r="10" spans="1:5" ht="6.95" customHeight="1" thickTop="1" x14ac:dyDescent="0.25">
      <c r="A10" s="114"/>
      <c r="B10" s="114"/>
      <c r="C10" s="114"/>
      <c r="D10" s="63"/>
    </row>
    <row r="11" spans="1:5" ht="13.5" thickBot="1" x14ac:dyDescent="0.25">
      <c r="A11" s="233" t="s">
        <v>99</v>
      </c>
      <c r="B11" s="95" t="s">
        <v>52</v>
      </c>
      <c r="C11" s="96" t="s">
        <v>51</v>
      </c>
      <c r="D11" s="96" t="s">
        <v>22</v>
      </c>
    </row>
    <row r="12" spans="1:5" ht="14.25" x14ac:dyDescent="0.2">
      <c r="A12" s="234"/>
      <c r="B12" s="70">
        <v>1</v>
      </c>
      <c r="C12" s="71">
        <v>4675</v>
      </c>
      <c r="D12" s="101">
        <f>C12*B12</f>
        <v>4675</v>
      </c>
      <c r="E12" s="46"/>
    </row>
    <row r="13" spans="1:5" ht="14.25" x14ac:dyDescent="0.2">
      <c r="A13" s="102" t="s">
        <v>12</v>
      </c>
      <c r="B13" s="24">
        <v>3</v>
      </c>
      <c r="C13" s="39">
        <v>150</v>
      </c>
      <c r="D13" s="39">
        <f>C13*B13</f>
        <v>450</v>
      </c>
    </row>
    <row r="14" spans="1:5" ht="15" thickBot="1" x14ac:dyDescent="0.25">
      <c r="A14" s="102" t="s">
        <v>95</v>
      </c>
      <c r="B14" s="24">
        <v>3</v>
      </c>
      <c r="C14" s="57">
        <v>150</v>
      </c>
      <c r="D14" s="104">
        <f>C14*B14</f>
        <v>450</v>
      </c>
    </row>
    <row r="15" spans="1:5" ht="15.75" thickBot="1" x14ac:dyDescent="0.3">
      <c r="A15" s="235" t="s">
        <v>22</v>
      </c>
      <c r="B15" s="235"/>
      <c r="C15" s="235"/>
      <c r="D15" s="91">
        <f>SUM(D12:D14)</f>
        <v>5575</v>
      </c>
    </row>
    <row r="16" spans="1:5" ht="15" thickBot="1" x14ac:dyDescent="0.25">
      <c r="A16" s="236" t="s">
        <v>131</v>
      </c>
      <c r="B16" s="236"/>
      <c r="C16" s="236"/>
      <c r="D16" s="105">
        <f>1480+165</f>
        <v>1645</v>
      </c>
    </row>
    <row r="17" spans="1:4" ht="16.5" thickTop="1" thickBot="1" x14ac:dyDescent="0.3">
      <c r="A17" s="237" t="s">
        <v>22</v>
      </c>
      <c r="B17" s="237"/>
      <c r="C17" s="237"/>
      <c r="D17" s="92">
        <f>SUM(D15:D16)</f>
        <v>7220</v>
      </c>
    </row>
    <row r="18" spans="1:4" ht="6.95" customHeight="1" thickTop="1" x14ac:dyDescent="0.25">
      <c r="A18" s="114"/>
      <c r="B18" s="114"/>
      <c r="C18" s="114"/>
      <c r="D18" s="63"/>
    </row>
    <row r="19" spans="1:4" ht="13.5" thickBot="1" x14ac:dyDescent="0.25">
      <c r="A19" s="233" t="s">
        <v>100</v>
      </c>
      <c r="B19" s="95" t="s">
        <v>52</v>
      </c>
      <c r="C19" s="96" t="s">
        <v>51</v>
      </c>
      <c r="D19" s="96" t="s">
        <v>22</v>
      </c>
    </row>
    <row r="20" spans="1:4" ht="14.25" x14ac:dyDescent="0.2">
      <c r="A20" s="234"/>
      <c r="B20" s="70">
        <v>1</v>
      </c>
      <c r="C20" s="71">
        <v>6050</v>
      </c>
      <c r="D20" s="101">
        <f>C20*B20</f>
        <v>6050</v>
      </c>
    </row>
    <row r="21" spans="1:4" ht="14.25" x14ac:dyDescent="0.2">
      <c r="A21" s="102" t="s">
        <v>12</v>
      </c>
      <c r="B21" s="24">
        <v>4</v>
      </c>
      <c r="C21" s="39">
        <v>150</v>
      </c>
      <c r="D21" s="39">
        <f>C21*B21</f>
        <v>600</v>
      </c>
    </row>
    <row r="22" spans="1:4" ht="15" thickBot="1" x14ac:dyDescent="0.25">
      <c r="A22" s="102" t="s">
        <v>95</v>
      </c>
      <c r="B22" s="24">
        <v>4</v>
      </c>
      <c r="C22" s="57">
        <v>150</v>
      </c>
      <c r="D22" s="104">
        <f>C22*B22</f>
        <v>600</v>
      </c>
    </row>
    <row r="23" spans="1:4" ht="15.75" thickBot="1" x14ac:dyDescent="0.3">
      <c r="A23" s="235" t="s">
        <v>22</v>
      </c>
      <c r="B23" s="235"/>
      <c r="C23" s="235"/>
      <c r="D23" s="91">
        <f>SUM(D20:D22)</f>
        <v>7250</v>
      </c>
    </row>
    <row r="24" spans="1:4" ht="15" thickBot="1" x14ac:dyDescent="0.25">
      <c r="A24" s="236" t="s">
        <v>130</v>
      </c>
      <c r="B24" s="236"/>
      <c r="C24" s="236"/>
      <c r="D24" s="105">
        <f>1830+220</f>
        <v>2050</v>
      </c>
    </row>
    <row r="25" spans="1:4" ht="16.5" thickTop="1" thickBot="1" x14ac:dyDescent="0.3">
      <c r="A25" s="237" t="s">
        <v>22</v>
      </c>
      <c r="B25" s="237"/>
      <c r="C25" s="239"/>
      <c r="D25" s="92">
        <f>SUM(D23:D24)</f>
        <v>9300</v>
      </c>
    </row>
    <row r="26" spans="1:4" ht="6.95" customHeight="1" thickTop="1" x14ac:dyDescent="0.25">
      <c r="A26" s="230"/>
      <c r="B26" s="230"/>
      <c r="C26" s="230"/>
      <c r="D26" s="230"/>
    </row>
    <row r="27" spans="1:4" ht="13.5" thickBot="1" x14ac:dyDescent="0.25">
      <c r="A27" s="233" t="s">
        <v>101</v>
      </c>
      <c r="B27" s="95" t="s">
        <v>52</v>
      </c>
      <c r="C27" s="96" t="s">
        <v>51</v>
      </c>
      <c r="D27" s="96" t="s">
        <v>22</v>
      </c>
    </row>
    <row r="28" spans="1:4" ht="14.25" x14ac:dyDescent="0.2">
      <c r="A28" s="234"/>
      <c r="B28" s="70">
        <v>1</v>
      </c>
      <c r="C28" s="71">
        <v>6930</v>
      </c>
      <c r="D28" s="101">
        <f>C28*B28</f>
        <v>6930</v>
      </c>
    </row>
    <row r="29" spans="1:4" ht="14.25" x14ac:dyDescent="0.2">
      <c r="A29" s="102" t="s">
        <v>12</v>
      </c>
      <c r="B29" s="24">
        <v>5</v>
      </c>
      <c r="C29" s="39">
        <v>150</v>
      </c>
      <c r="D29" s="39">
        <f>C29*B29</f>
        <v>750</v>
      </c>
    </row>
    <row r="30" spans="1:4" ht="15" thickBot="1" x14ac:dyDescent="0.25">
      <c r="A30" s="102" t="s">
        <v>95</v>
      </c>
      <c r="B30" s="24">
        <v>5</v>
      </c>
      <c r="C30" s="57">
        <v>150</v>
      </c>
      <c r="D30" s="104">
        <f>C30*B30</f>
        <v>750</v>
      </c>
    </row>
    <row r="31" spans="1:4" ht="15.75" thickBot="1" x14ac:dyDescent="0.3">
      <c r="A31" s="235" t="s">
        <v>22</v>
      </c>
      <c r="B31" s="235"/>
      <c r="C31" s="235"/>
      <c r="D31" s="91">
        <f>SUM(D28:D30)</f>
        <v>8430</v>
      </c>
    </row>
    <row r="32" spans="1:4" ht="15" thickBot="1" x14ac:dyDescent="0.25">
      <c r="A32" s="236" t="s">
        <v>129</v>
      </c>
      <c r="B32" s="236"/>
      <c r="C32" s="236"/>
      <c r="D32" s="105">
        <f>1865+275</f>
        <v>2140</v>
      </c>
    </row>
    <row r="33" spans="1:6" ht="16.5" thickTop="1" thickBot="1" x14ac:dyDescent="0.3">
      <c r="A33" s="237" t="s">
        <v>22</v>
      </c>
      <c r="B33" s="237"/>
      <c r="C33" s="239"/>
      <c r="D33" s="92">
        <f>SUM(D31:D32)</f>
        <v>10570</v>
      </c>
    </row>
    <row r="34" spans="1:6" ht="6.95" customHeight="1" thickTop="1" x14ac:dyDescent="0.25">
      <c r="A34" s="114"/>
      <c r="B34" s="114"/>
      <c r="C34" s="114"/>
      <c r="D34" s="63"/>
    </row>
    <row r="35" spans="1:6" ht="13.5" thickBot="1" x14ac:dyDescent="0.25">
      <c r="A35" s="233" t="s">
        <v>102</v>
      </c>
      <c r="B35" s="95" t="s">
        <v>52</v>
      </c>
      <c r="C35" s="96" t="s">
        <v>51</v>
      </c>
      <c r="D35" s="96" t="s">
        <v>22</v>
      </c>
    </row>
    <row r="36" spans="1:6" ht="14.25" x14ac:dyDescent="0.2">
      <c r="A36" s="234"/>
      <c r="B36" s="70">
        <v>1</v>
      </c>
      <c r="C36" s="71">
        <v>8250</v>
      </c>
      <c r="D36" s="101">
        <f>C36*B36</f>
        <v>8250</v>
      </c>
      <c r="E36" s="46"/>
      <c r="F36" t="s">
        <v>136</v>
      </c>
    </row>
    <row r="37" spans="1:6" ht="14.25" x14ac:dyDescent="0.2">
      <c r="A37" s="102" t="s">
        <v>12</v>
      </c>
      <c r="B37" s="24">
        <v>6</v>
      </c>
      <c r="C37" s="39">
        <v>150</v>
      </c>
      <c r="D37" s="39">
        <f>C37*B37</f>
        <v>900</v>
      </c>
    </row>
    <row r="38" spans="1:6" ht="15" thickBot="1" x14ac:dyDescent="0.25">
      <c r="A38" s="102" t="s">
        <v>95</v>
      </c>
      <c r="B38" s="24">
        <v>6</v>
      </c>
      <c r="C38" s="57">
        <v>150</v>
      </c>
      <c r="D38" s="104">
        <f>C38*B38</f>
        <v>900</v>
      </c>
    </row>
    <row r="39" spans="1:6" ht="15.75" thickBot="1" x14ac:dyDescent="0.3">
      <c r="A39" s="235" t="s">
        <v>22</v>
      </c>
      <c r="B39" s="235"/>
      <c r="C39" s="235"/>
      <c r="D39" s="91">
        <f>SUM(D36:D38)</f>
        <v>10050</v>
      </c>
    </row>
    <row r="40" spans="1:6" ht="15" thickBot="1" x14ac:dyDescent="0.25">
      <c r="A40" s="236" t="s">
        <v>128</v>
      </c>
      <c r="B40" s="236"/>
      <c r="C40" s="236"/>
      <c r="D40" s="105">
        <f>1920+330</f>
        <v>2250</v>
      </c>
      <c r="F40" s="46"/>
    </row>
    <row r="41" spans="1:6" ht="16.5" thickTop="1" thickBot="1" x14ac:dyDescent="0.3">
      <c r="A41" s="237" t="s">
        <v>22</v>
      </c>
      <c r="B41" s="237"/>
      <c r="C41" s="239"/>
      <c r="D41" s="92">
        <f>SUM(D39:D40)</f>
        <v>12300</v>
      </c>
    </row>
    <row r="42" spans="1:6" ht="6.95" customHeight="1" thickTop="1" x14ac:dyDescent="0.25">
      <c r="A42" s="114"/>
      <c r="B42" s="114"/>
      <c r="C42" s="114"/>
      <c r="D42" s="63"/>
    </row>
    <row r="43" spans="1:6" ht="13.5" thickBot="1" x14ac:dyDescent="0.25">
      <c r="A43" s="233" t="s">
        <v>123</v>
      </c>
      <c r="B43" s="95" t="s">
        <v>52</v>
      </c>
      <c r="C43" s="96" t="s">
        <v>51</v>
      </c>
      <c r="D43" s="96" t="s">
        <v>22</v>
      </c>
    </row>
    <row r="44" spans="1:6" ht="14.25" x14ac:dyDescent="0.2">
      <c r="A44" s="234"/>
      <c r="B44" s="70">
        <v>1</v>
      </c>
      <c r="C44" s="71">
        <v>8650</v>
      </c>
      <c r="D44" s="101">
        <v>9350</v>
      </c>
      <c r="E44" s="46"/>
      <c r="F44" s="46"/>
    </row>
    <row r="45" spans="1:6" ht="14.25" x14ac:dyDescent="0.2">
      <c r="A45" s="102" t="s">
        <v>12</v>
      </c>
      <c r="B45" s="24">
        <v>7</v>
      </c>
      <c r="C45" s="39">
        <v>150</v>
      </c>
      <c r="D45" s="39">
        <f>C45*B45</f>
        <v>1050</v>
      </c>
    </row>
    <row r="46" spans="1:6" ht="15" thickBot="1" x14ac:dyDescent="0.25">
      <c r="A46" s="102" t="s">
        <v>95</v>
      </c>
      <c r="B46" s="24">
        <v>7</v>
      </c>
      <c r="C46" s="57">
        <v>150</v>
      </c>
      <c r="D46" s="104">
        <f>C46*B46</f>
        <v>1050</v>
      </c>
    </row>
    <row r="47" spans="1:6" ht="15.75" thickBot="1" x14ac:dyDescent="0.3">
      <c r="A47" s="235" t="s">
        <v>22</v>
      </c>
      <c r="B47" s="235"/>
      <c r="C47" s="235"/>
      <c r="D47" s="91">
        <f>SUM(D44:D46)</f>
        <v>11450</v>
      </c>
    </row>
    <row r="48" spans="1:6" ht="15" thickBot="1" x14ac:dyDescent="0.25">
      <c r="A48" s="236" t="s">
        <v>127</v>
      </c>
      <c r="B48" s="236"/>
      <c r="C48" s="236"/>
      <c r="D48" s="105">
        <f>2055+385</f>
        <v>2440</v>
      </c>
    </row>
    <row r="49" spans="1:7" ht="16.5" thickTop="1" thickBot="1" x14ac:dyDescent="0.3">
      <c r="A49" s="237" t="s">
        <v>22</v>
      </c>
      <c r="B49" s="237"/>
      <c r="C49" s="239"/>
      <c r="D49" s="92">
        <f>SUM(D47:D48)</f>
        <v>13890</v>
      </c>
    </row>
    <row r="50" spans="1:7" ht="6.95" customHeight="1" thickTop="1" x14ac:dyDescent="0.25">
      <c r="A50" s="114"/>
      <c r="B50" s="114"/>
      <c r="C50" s="114"/>
      <c r="D50" s="63"/>
    </row>
    <row r="51" spans="1:7" ht="13.5" thickBot="1" x14ac:dyDescent="0.25">
      <c r="A51" s="233" t="s">
        <v>103</v>
      </c>
      <c r="B51" s="95" t="s">
        <v>52</v>
      </c>
      <c r="C51" s="96" t="s">
        <v>51</v>
      </c>
      <c r="D51" s="96" t="s">
        <v>22</v>
      </c>
    </row>
    <row r="52" spans="1:7" ht="14.25" x14ac:dyDescent="0.2">
      <c r="A52" s="234"/>
      <c r="B52" s="70">
        <v>1</v>
      </c>
      <c r="C52" s="71">
        <v>10780</v>
      </c>
      <c r="D52" s="106">
        <f>C52*B52</f>
        <v>10780</v>
      </c>
    </row>
    <row r="53" spans="1:7" ht="14.25" x14ac:dyDescent="0.2">
      <c r="A53" s="102" t="s">
        <v>12</v>
      </c>
      <c r="B53" s="24">
        <v>8</v>
      </c>
      <c r="C53" s="39">
        <v>150</v>
      </c>
      <c r="D53" s="39">
        <f>C53*B53</f>
        <v>1200</v>
      </c>
    </row>
    <row r="54" spans="1:7" ht="15" thickBot="1" x14ac:dyDescent="0.25">
      <c r="A54" s="102" t="s">
        <v>95</v>
      </c>
      <c r="B54" s="24">
        <v>8</v>
      </c>
      <c r="C54" s="57">
        <v>150</v>
      </c>
      <c r="D54" s="104">
        <f>C54*B54</f>
        <v>1200</v>
      </c>
    </row>
    <row r="55" spans="1:7" ht="15.75" thickBot="1" x14ac:dyDescent="0.3">
      <c r="A55" s="235" t="s">
        <v>22</v>
      </c>
      <c r="B55" s="235"/>
      <c r="C55" s="235"/>
      <c r="D55" s="91">
        <f>SUM(D52:D54)</f>
        <v>13180</v>
      </c>
      <c r="G55" s="46"/>
    </row>
    <row r="56" spans="1:7" ht="15" thickBot="1" x14ac:dyDescent="0.25">
      <c r="A56" s="236" t="s">
        <v>126</v>
      </c>
      <c r="B56" s="236"/>
      <c r="C56" s="236"/>
      <c r="D56" s="105">
        <f>2200+440</f>
        <v>2640</v>
      </c>
    </row>
    <row r="57" spans="1:7" ht="16.5" thickTop="1" thickBot="1" x14ac:dyDescent="0.3">
      <c r="A57" s="237" t="s">
        <v>22</v>
      </c>
      <c r="B57" s="237"/>
      <c r="C57" s="239"/>
      <c r="D57" s="92">
        <f>SUM(D55:D56)</f>
        <v>15820</v>
      </c>
    </row>
    <row r="58" spans="1:7" ht="6.95" customHeight="1" thickTop="1" x14ac:dyDescent="0.25">
      <c r="A58" s="230"/>
      <c r="B58" s="230"/>
      <c r="C58" s="230"/>
      <c r="D58" s="230"/>
    </row>
    <row r="59" spans="1:7" ht="13.5" thickBot="1" x14ac:dyDescent="0.25">
      <c r="A59" s="233" t="s">
        <v>104</v>
      </c>
      <c r="B59" s="99" t="s">
        <v>52</v>
      </c>
      <c r="C59" s="100" t="s">
        <v>51</v>
      </c>
      <c r="D59" s="100" t="s">
        <v>22</v>
      </c>
    </row>
    <row r="60" spans="1:7" ht="14.25" x14ac:dyDescent="0.2">
      <c r="A60" s="234"/>
      <c r="B60" s="97">
        <v>1</v>
      </c>
      <c r="C60" s="98">
        <v>12000</v>
      </c>
      <c r="D60" s="41">
        <v>13000</v>
      </c>
      <c r="F60" s="46"/>
    </row>
    <row r="61" spans="1:7" ht="14.25" x14ac:dyDescent="0.2">
      <c r="A61" s="102" t="s">
        <v>12</v>
      </c>
      <c r="B61" s="24">
        <v>10</v>
      </c>
      <c r="C61" s="39">
        <v>150</v>
      </c>
      <c r="D61" s="39">
        <f>C61*B61</f>
        <v>1500</v>
      </c>
    </row>
    <row r="62" spans="1:7" ht="15" thickBot="1" x14ac:dyDescent="0.25">
      <c r="A62" s="102" t="s">
        <v>95</v>
      </c>
      <c r="B62" s="24">
        <v>10</v>
      </c>
      <c r="C62" s="57">
        <v>150</v>
      </c>
      <c r="D62" s="104">
        <f>C62*B62</f>
        <v>1500</v>
      </c>
    </row>
    <row r="63" spans="1:7" ht="15.75" thickBot="1" x14ac:dyDescent="0.3">
      <c r="A63" s="235" t="s">
        <v>22</v>
      </c>
      <c r="B63" s="235"/>
      <c r="C63" s="235"/>
      <c r="D63" s="91">
        <f>SUM(D60:D62)</f>
        <v>16000</v>
      </c>
    </row>
    <row r="64" spans="1:7" ht="15" thickBot="1" x14ac:dyDescent="0.25">
      <c r="A64" s="236" t="s">
        <v>125</v>
      </c>
      <c r="B64" s="236"/>
      <c r="C64" s="236"/>
      <c r="D64" s="105">
        <f>2350+550</f>
        <v>2900</v>
      </c>
    </row>
    <row r="65" spans="1:6" ht="16.5" thickTop="1" thickBot="1" x14ac:dyDescent="0.3">
      <c r="A65" s="237" t="s">
        <v>22</v>
      </c>
      <c r="B65" s="237"/>
      <c r="C65" s="239"/>
      <c r="D65" s="92">
        <f>SUM(D63:D64)</f>
        <v>18900</v>
      </c>
    </row>
    <row r="66" spans="1:6" ht="6.95" customHeight="1" thickTop="1" x14ac:dyDescent="0.25">
      <c r="A66" s="230"/>
      <c r="B66" s="230"/>
      <c r="C66" s="230"/>
      <c r="D66" s="230"/>
    </row>
    <row r="67" spans="1:6" ht="13.5" thickBot="1" x14ac:dyDescent="0.25">
      <c r="A67" s="233" t="s">
        <v>105</v>
      </c>
      <c r="B67" s="99" t="s">
        <v>52</v>
      </c>
      <c r="C67" s="100" t="s">
        <v>51</v>
      </c>
      <c r="D67" s="100" t="s">
        <v>22</v>
      </c>
    </row>
    <row r="68" spans="1:6" ht="14.25" x14ac:dyDescent="0.2">
      <c r="A68" s="234"/>
      <c r="B68" s="97">
        <v>1</v>
      </c>
      <c r="C68" s="98">
        <v>14200</v>
      </c>
      <c r="D68" s="98">
        <v>15200</v>
      </c>
      <c r="F68" s="46"/>
    </row>
    <row r="69" spans="1:6" ht="14.25" x14ac:dyDescent="0.2">
      <c r="A69" s="102" t="s">
        <v>12</v>
      </c>
      <c r="B69" s="24">
        <v>12</v>
      </c>
      <c r="C69" s="39">
        <v>150</v>
      </c>
      <c r="D69" s="39">
        <f>C69*B69</f>
        <v>1800</v>
      </c>
    </row>
    <row r="70" spans="1:6" ht="15" thickBot="1" x14ac:dyDescent="0.25">
      <c r="A70" s="102" t="s">
        <v>95</v>
      </c>
      <c r="B70" s="24">
        <v>12</v>
      </c>
      <c r="C70" s="57">
        <v>150</v>
      </c>
      <c r="D70" s="104">
        <f>C70*B70</f>
        <v>1800</v>
      </c>
    </row>
    <row r="71" spans="1:6" ht="15.75" thickBot="1" x14ac:dyDescent="0.3">
      <c r="A71" s="235" t="s">
        <v>22</v>
      </c>
      <c r="B71" s="235"/>
      <c r="C71" s="235"/>
      <c r="D71" s="91">
        <f>SUM(D68:D70)</f>
        <v>18800</v>
      </c>
    </row>
    <row r="72" spans="1:6" ht="15" thickBot="1" x14ac:dyDescent="0.25">
      <c r="A72" s="236" t="s">
        <v>124</v>
      </c>
      <c r="B72" s="236"/>
      <c r="C72" s="236"/>
      <c r="D72" s="105">
        <f>2530+660</f>
        <v>3190</v>
      </c>
    </row>
    <row r="73" spans="1:6" ht="16.5" thickTop="1" thickBot="1" x14ac:dyDescent="0.3">
      <c r="A73" s="237" t="s">
        <v>22</v>
      </c>
      <c r="B73" s="237"/>
      <c r="C73" s="239"/>
      <c r="D73" s="92">
        <f>SUM(D71:D72)</f>
        <v>21990</v>
      </c>
    </row>
    <row r="74" spans="1:6" ht="15.75" thickTop="1" x14ac:dyDescent="0.25">
      <c r="A74" s="61"/>
      <c r="B74" s="62"/>
      <c r="C74" s="63"/>
      <c r="D74" s="63"/>
    </row>
    <row r="75" spans="1:6" ht="15" x14ac:dyDescent="0.25">
      <c r="A75" s="61"/>
      <c r="B75" s="62"/>
      <c r="C75" s="63"/>
      <c r="D75" s="63"/>
    </row>
    <row r="76" spans="1:6" ht="15" x14ac:dyDescent="0.25">
      <c r="A76" s="61"/>
      <c r="B76" s="62"/>
      <c r="C76" s="63"/>
      <c r="D76" s="63"/>
    </row>
    <row r="77" spans="1:6" ht="15" x14ac:dyDescent="0.25">
      <c r="A77" s="61"/>
      <c r="B77" s="62"/>
      <c r="C77" s="63"/>
      <c r="D77" s="63"/>
    </row>
    <row r="78" spans="1:6" ht="15" x14ac:dyDescent="0.25">
      <c r="A78" s="61"/>
      <c r="B78" s="62"/>
      <c r="C78" s="63"/>
      <c r="D78" s="63"/>
    </row>
    <row r="79" spans="1:6" ht="15" x14ac:dyDescent="0.25">
      <c r="A79" s="61"/>
      <c r="B79" s="62"/>
      <c r="C79" s="63"/>
      <c r="D79" s="63"/>
    </row>
    <row r="80" spans="1:6" ht="15" x14ac:dyDescent="0.25">
      <c r="A80" s="61"/>
      <c r="B80" s="62"/>
      <c r="C80" s="63"/>
      <c r="D80" s="63"/>
    </row>
    <row r="81" spans="1:4" ht="15.75" thickBot="1" x14ac:dyDescent="0.3">
      <c r="A81" s="61"/>
      <c r="B81" s="62"/>
      <c r="C81" s="63"/>
      <c r="D81" s="63"/>
    </row>
    <row r="82" spans="1:4" ht="15.75" thickBot="1" x14ac:dyDescent="0.3">
      <c r="A82" s="240" t="s">
        <v>97</v>
      </c>
      <c r="B82" s="241"/>
      <c r="C82" s="241"/>
      <c r="D82" s="242"/>
    </row>
    <row r="83" spans="1:4" ht="14.25" x14ac:dyDescent="0.2">
      <c r="A83" s="248" t="s">
        <v>109</v>
      </c>
      <c r="B83" s="249"/>
      <c r="C83" s="250"/>
      <c r="D83" s="54">
        <v>300</v>
      </c>
    </row>
    <row r="84" spans="1:4" ht="15" x14ac:dyDescent="0.25">
      <c r="A84" s="118" t="s">
        <v>132</v>
      </c>
      <c r="B84" s="119"/>
      <c r="C84" s="120"/>
      <c r="D84" s="73">
        <v>1100</v>
      </c>
    </row>
    <row r="85" spans="1:4" ht="15" x14ac:dyDescent="0.25">
      <c r="A85" s="251" t="s">
        <v>116</v>
      </c>
      <c r="B85" s="252"/>
      <c r="C85" s="253"/>
      <c r="D85" s="73">
        <v>500</v>
      </c>
    </row>
    <row r="86" spans="1:4" ht="15" x14ac:dyDescent="0.25">
      <c r="A86" s="118" t="s">
        <v>135</v>
      </c>
      <c r="B86" s="119"/>
      <c r="C86" s="120"/>
      <c r="D86" s="73">
        <v>150</v>
      </c>
    </row>
    <row r="87" spans="1:4" ht="15" x14ac:dyDescent="0.25">
      <c r="A87" s="254" t="s">
        <v>117</v>
      </c>
      <c r="B87" s="255"/>
      <c r="C87" s="256"/>
      <c r="D87" s="48">
        <v>150</v>
      </c>
    </row>
    <row r="88" spans="1:4" ht="15" x14ac:dyDescent="0.25">
      <c r="A88" s="254" t="s">
        <v>133</v>
      </c>
      <c r="B88" s="255"/>
      <c r="C88" s="256"/>
      <c r="D88" s="48">
        <v>185</v>
      </c>
    </row>
    <row r="89" spans="1:4" ht="14.25" x14ac:dyDescent="0.2">
      <c r="A89" s="254" t="s">
        <v>71</v>
      </c>
      <c r="B89" s="255"/>
      <c r="C89" s="256"/>
      <c r="D89" s="48">
        <v>12</v>
      </c>
    </row>
    <row r="90" spans="1:4" ht="14.25" x14ac:dyDescent="0.2">
      <c r="A90" s="254" t="s">
        <v>108</v>
      </c>
      <c r="B90" s="255"/>
      <c r="C90" s="256"/>
      <c r="D90" s="48">
        <v>18</v>
      </c>
    </row>
    <row r="91" spans="1:4" ht="14.25" x14ac:dyDescent="0.2">
      <c r="A91" s="243" t="s">
        <v>72</v>
      </c>
      <c r="B91" s="244"/>
      <c r="C91" s="244"/>
      <c r="D91" s="48">
        <v>25</v>
      </c>
    </row>
    <row r="92" spans="1:4" ht="14.25" x14ac:dyDescent="0.2">
      <c r="A92" s="245" t="s">
        <v>93</v>
      </c>
      <c r="B92" s="246"/>
      <c r="C92" s="247"/>
      <c r="D92" s="52">
        <v>110</v>
      </c>
    </row>
    <row r="93" spans="1:4" ht="14.25" x14ac:dyDescent="0.2">
      <c r="A93" s="115" t="s">
        <v>114</v>
      </c>
      <c r="B93" s="116"/>
      <c r="C93" s="117"/>
      <c r="D93" s="52">
        <v>50</v>
      </c>
    </row>
    <row r="94" spans="1:4" ht="15" x14ac:dyDescent="0.25">
      <c r="A94" s="35" t="s">
        <v>134</v>
      </c>
      <c r="B94" s="53"/>
      <c r="C94" s="39"/>
      <c r="D94" s="48">
        <v>150</v>
      </c>
    </row>
    <row r="95" spans="1:4" ht="15" thickBot="1" x14ac:dyDescent="0.25">
      <c r="A95" s="55" t="s">
        <v>96</v>
      </c>
      <c r="B95" s="56"/>
      <c r="C95" s="57"/>
      <c r="D95" s="51">
        <v>400</v>
      </c>
    </row>
    <row r="96" spans="1:4" ht="15.75" x14ac:dyDescent="0.25">
      <c r="A96" s="3"/>
      <c r="B96" s="4"/>
      <c r="C96" s="43"/>
      <c r="D96" s="44"/>
    </row>
    <row r="97" spans="1:4" ht="15.75" x14ac:dyDescent="0.25">
      <c r="A97" s="83" t="s">
        <v>118</v>
      </c>
      <c r="B97" s="4"/>
      <c r="C97" s="43"/>
      <c r="D97" s="44"/>
    </row>
    <row r="98" spans="1:4" ht="15" x14ac:dyDescent="0.2">
      <c r="A98" s="84" t="s">
        <v>119</v>
      </c>
      <c r="B98" s="8"/>
      <c r="C98" s="44">
        <v>165</v>
      </c>
      <c r="D98" s="44"/>
    </row>
    <row r="99" spans="1:4" ht="15" x14ac:dyDescent="0.2">
      <c r="A99" s="84" t="s">
        <v>120</v>
      </c>
      <c r="B99" s="8"/>
      <c r="C99" s="44">
        <v>150</v>
      </c>
      <c r="D99" s="44"/>
    </row>
    <row r="100" spans="1:4" x14ac:dyDescent="0.2">
      <c r="A100" s="7"/>
      <c r="B100" s="7"/>
      <c r="C100" s="45"/>
      <c r="D100" s="45"/>
    </row>
    <row r="101" spans="1:4" x14ac:dyDescent="0.2">
      <c r="A101" s="1"/>
      <c r="B101" s="1"/>
    </row>
    <row r="102" spans="1:4" x14ac:dyDescent="0.2">
      <c r="A102" s="1"/>
      <c r="B102" s="1"/>
    </row>
    <row r="103" spans="1:4" x14ac:dyDescent="0.2">
      <c r="A103" s="1"/>
      <c r="B103" s="1"/>
    </row>
    <row r="104" spans="1:4" x14ac:dyDescent="0.2">
      <c r="A104" s="1"/>
      <c r="B104" s="1"/>
    </row>
    <row r="105" spans="1:4" x14ac:dyDescent="0.2">
      <c r="A105" s="1"/>
      <c r="B105" s="1"/>
    </row>
    <row r="106" spans="1:4" x14ac:dyDescent="0.2">
      <c r="A106" s="1"/>
      <c r="B106" s="1"/>
    </row>
    <row r="107" spans="1:4" x14ac:dyDescent="0.2">
      <c r="A107" s="1"/>
      <c r="B107" s="1"/>
    </row>
    <row r="108" spans="1:4" x14ac:dyDescent="0.2">
      <c r="A108" s="1"/>
      <c r="B108" s="1"/>
    </row>
    <row r="109" spans="1:4" x14ac:dyDescent="0.2">
      <c r="A109" s="1"/>
      <c r="B109" s="1"/>
    </row>
    <row r="110" spans="1:4" x14ac:dyDescent="0.2">
      <c r="A110" s="1"/>
      <c r="B110" s="1"/>
    </row>
    <row r="111" spans="1:4" x14ac:dyDescent="0.2">
      <c r="A111" s="1"/>
      <c r="B111" s="1"/>
    </row>
    <row r="112" spans="1:4" x14ac:dyDescent="0.2">
      <c r="A112" s="1"/>
      <c r="B112" s="1"/>
    </row>
    <row r="113" spans="1:2" x14ac:dyDescent="0.2">
      <c r="A113" s="1"/>
      <c r="B113" s="1"/>
    </row>
    <row r="114" spans="1:2" x14ac:dyDescent="0.2">
      <c r="A114" s="1"/>
      <c r="B114" s="1"/>
    </row>
    <row r="115" spans="1:2" x14ac:dyDescent="0.2">
      <c r="A115" s="1"/>
      <c r="B115" s="1"/>
    </row>
    <row r="116" spans="1:2" x14ac:dyDescent="0.2">
      <c r="A116" s="1"/>
      <c r="B116" s="1"/>
    </row>
    <row r="117" spans="1:2" x14ac:dyDescent="0.2">
      <c r="A117" s="1"/>
      <c r="B117" s="1"/>
    </row>
    <row r="118" spans="1:2" x14ac:dyDescent="0.2">
      <c r="A118" s="1"/>
      <c r="B118" s="1"/>
    </row>
    <row r="119" spans="1:2" x14ac:dyDescent="0.2">
      <c r="A119" s="1"/>
      <c r="B119" s="1"/>
    </row>
  </sheetData>
  <mergeCells count="50">
    <mergeCell ref="A91:C91"/>
    <mergeCell ref="A92:C92"/>
    <mergeCell ref="A83:C83"/>
    <mergeCell ref="A85:C85"/>
    <mergeCell ref="A87:C87"/>
    <mergeCell ref="A88:C88"/>
    <mergeCell ref="A89:C89"/>
    <mergeCell ref="A90:C90"/>
    <mergeCell ref="A82:D82"/>
    <mergeCell ref="A57:C57"/>
    <mergeCell ref="A58:D58"/>
    <mergeCell ref="A59:A60"/>
    <mergeCell ref="A63:C63"/>
    <mergeCell ref="A64:C64"/>
    <mergeCell ref="A65:C65"/>
    <mergeCell ref="A66:D66"/>
    <mergeCell ref="A67:A68"/>
    <mergeCell ref="A71:C71"/>
    <mergeCell ref="A72:C72"/>
    <mergeCell ref="A73:C73"/>
    <mergeCell ref="A56:C56"/>
    <mergeCell ref="A33:C33"/>
    <mergeCell ref="A35:A36"/>
    <mergeCell ref="A39:C39"/>
    <mergeCell ref="A40:C40"/>
    <mergeCell ref="A41:C41"/>
    <mergeCell ref="A43:A44"/>
    <mergeCell ref="A47:C47"/>
    <mergeCell ref="A48:C48"/>
    <mergeCell ref="A49:C49"/>
    <mergeCell ref="A51:A52"/>
    <mergeCell ref="A55:C55"/>
    <mergeCell ref="A32:C32"/>
    <mergeCell ref="A11:A12"/>
    <mergeCell ref="A15:C15"/>
    <mergeCell ref="A16:C16"/>
    <mergeCell ref="A17:C17"/>
    <mergeCell ref="A19:A20"/>
    <mergeCell ref="A23:C23"/>
    <mergeCell ref="A24:C24"/>
    <mergeCell ref="A25:C25"/>
    <mergeCell ref="A26:D26"/>
    <mergeCell ref="A27:A28"/>
    <mergeCell ref="A31:C31"/>
    <mergeCell ref="A9:C9"/>
    <mergeCell ref="A1:D1"/>
    <mergeCell ref="A2:D2"/>
    <mergeCell ref="A3:A4"/>
    <mergeCell ref="A7:C7"/>
    <mergeCell ref="A8:C8"/>
  </mergeCells>
  <printOptions horizontalCentered="1"/>
  <pageMargins left="0.35433070866141736" right="0.35433070866141736" top="0.31496062992125984" bottom="0.23622047244094491" header="0.70866141732283472" footer="0.31496062992125984"/>
  <pageSetup paperSize="11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workbookViewId="0">
      <selection activeCell="F43" sqref="F43"/>
    </sheetView>
  </sheetViews>
  <sheetFormatPr defaultRowHeight="12.75" x14ac:dyDescent="0.2"/>
  <cols>
    <col min="1" max="1" width="26" customWidth="1"/>
    <col min="2" max="2" width="5.140625" customWidth="1"/>
    <col min="3" max="3" width="18.7109375" style="46" customWidth="1"/>
    <col min="4" max="4" width="12" style="46" customWidth="1"/>
  </cols>
  <sheetData>
    <row r="1" spans="1:5" s="29" customFormat="1" ht="18.600000000000001" customHeight="1" x14ac:dyDescent="0.2">
      <c r="A1" s="238" t="s">
        <v>137</v>
      </c>
      <c r="B1" s="238"/>
      <c r="C1" s="238"/>
      <c r="D1" s="238"/>
    </row>
    <row r="2" spans="1:5" s="29" customFormat="1" ht="6.95" customHeight="1" x14ac:dyDescent="0.2">
      <c r="A2" s="233"/>
      <c r="B2" s="233"/>
      <c r="C2" s="233"/>
      <c r="D2" s="233"/>
    </row>
    <row r="3" spans="1:5" s="29" customFormat="1" ht="12.75" customHeight="1" thickBot="1" x14ac:dyDescent="0.25">
      <c r="A3" s="233" t="s">
        <v>98</v>
      </c>
      <c r="B3" s="95" t="s">
        <v>52</v>
      </c>
      <c r="C3" s="96" t="s">
        <v>51</v>
      </c>
      <c r="D3" s="96" t="s">
        <v>22</v>
      </c>
    </row>
    <row r="4" spans="1:5" ht="12.75" customHeight="1" x14ac:dyDescent="0.2">
      <c r="A4" s="234"/>
      <c r="B4" s="70">
        <v>1</v>
      </c>
      <c r="C4" s="71">
        <v>2800</v>
      </c>
      <c r="D4" s="101">
        <v>3080</v>
      </c>
    </row>
    <row r="5" spans="1:5" ht="14.25" x14ac:dyDescent="0.2">
      <c r="A5" s="102" t="s">
        <v>12</v>
      </c>
      <c r="B5" s="24">
        <v>2</v>
      </c>
      <c r="C5" s="39">
        <v>150</v>
      </c>
      <c r="D5" s="39">
        <f>C5*B5</f>
        <v>300</v>
      </c>
    </row>
    <row r="6" spans="1:5" ht="15" thickBot="1" x14ac:dyDescent="0.25">
      <c r="A6" s="103" t="s">
        <v>95</v>
      </c>
      <c r="B6" s="94">
        <v>2</v>
      </c>
      <c r="C6" s="57">
        <v>150</v>
      </c>
      <c r="D6" s="104">
        <f>C6*B6</f>
        <v>300</v>
      </c>
    </row>
    <row r="7" spans="1:5" ht="15.75" thickBot="1" x14ac:dyDescent="0.3">
      <c r="A7" s="235" t="s">
        <v>22</v>
      </c>
      <c r="B7" s="235"/>
      <c r="C7" s="235"/>
      <c r="D7" s="91">
        <f>SUM(D4:D6)</f>
        <v>3680</v>
      </c>
    </row>
    <row r="8" spans="1:5" ht="15" thickBot="1" x14ac:dyDescent="0.25">
      <c r="A8" s="236" t="s">
        <v>122</v>
      </c>
      <c r="B8" s="236"/>
      <c r="C8" s="236"/>
      <c r="D8" s="105">
        <f>1200+120</f>
        <v>1320</v>
      </c>
    </row>
    <row r="9" spans="1:5" ht="16.5" thickTop="1" thickBot="1" x14ac:dyDescent="0.3">
      <c r="A9" s="237" t="s">
        <v>22</v>
      </c>
      <c r="B9" s="237"/>
      <c r="C9" s="237"/>
      <c r="D9" s="92">
        <f>SUM(D7:D8)</f>
        <v>5000</v>
      </c>
    </row>
    <row r="10" spans="1:5" ht="6.95" customHeight="1" thickTop="1" x14ac:dyDescent="0.25">
      <c r="A10" s="107"/>
      <c r="B10" s="107"/>
      <c r="C10" s="107"/>
      <c r="D10" s="63"/>
    </row>
    <row r="11" spans="1:5" ht="13.5" thickBot="1" x14ac:dyDescent="0.25">
      <c r="A11" s="233" t="s">
        <v>99</v>
      </c>
      <c r="B11" s="95" t="s">
        <v>52</v>
      </c>
      <c r="C11" s="96" t="s">
        <v>51</v>
      </c>
      <c r="D11" s="96" t="s">
        <v>22</v>
      </c>
    </row>
    <row r="12" spans="1:5" ht="14.25" x14ac:dyDescent="0.2">
      <c r="A12" s="234"/>
      <c r="B12" s="70">
        <v>1</v>
      </c>
      <c r="C12" s="71">
        <v>4675</v>
      </c>
      <c r="D12" s="101">
        <f>C12*B12</f>
        <v>4675</v>
      </c>
      <c r="E12" s="46"/>
    </row>
    <row r="13" spans="1:5" ht="14.25" x14ac:dyDescent="0.2">
      <c r="A13" s="102" t="s">
        <v>12</v>
      </c>
      <c r="B13" s="24">
        <v>3</v>
      </c>
      <c r="C13" s="39">
        <v>150</v>
      </c>
      <c r="D13" s="39">
        <f>C13*B13</f>
        <v>450</v>
      </c>
    </row>
    <row r="14" spans="1:5" ht="15" thickBot="1" x14ac:dyDescent="0.25">
      <c r="A14" s="102" t="s">
        <v>95</v>
      </c>
      <c r="B14" s="24">
        <v>3</v>
      </c>
      <c r="C14" s="57">
        <v>150</v>
      </c>
      <c r="D14" s="104">
        <f>C14*B14</f>
        <v>450</v>
      </c>
    </row>
    <row r="15" spans="1:5" ht="15.75" thickBot="1" x14ac:dyDescent="0.3">
      <c r="A15" s="235" t="s">
        <v>22</v>
      </c>
      <c r="B15" s="235"/>
      <c r="C15" s="235"/>
      <c r="D15" s="91">
        <f>SUM(D12:D14)</f>
        <v>5575</v>
      </c>
    </row>
    <row r="16" spans="1:5" ht="15" thickBot="1" x14ac:dyDescent="0.25">
      <c r="A16" s="236" t="s">
        <v>131</v>
      </c>
      <c r="B16" s="236"/>
      <c r="C16" s="236"/>
      <c r="D16" s="105">
        <v>1480</v>
      </c>
    </row>
    <row r="17" spans="1:4" ht="16.5" thickTop="1" thickBot="1" x14ac:dyDescent="0.3">
      <c r="A17" s="237" t="s">
        <v>22</v>
      </c>
      <c r="B17" s="237"/>
      <c r="C17" s="237"/>
      <c r="D17" s="92">
        <f>SUM(D15:D16)</f>
        <v>7055</v>
      </c>
    </row>
    <row r="18" spans="1:4" ht="6.95" customHeight="1" thickTop="1" x14ac:dyDescent="0.25">
      <c r="A18" s="107"/>
      <c r="B18" s="107"/>
      <c r="C18" s="107"/>
      <c r="D18" s="63"/>
    </row>
    <row r="19" spans="1:4" ht="13.5" thickBot="1" x14ac:dyDescent="0.25">
      <c r="A19" s="233" t="s">
        <v>100</v>
      </c>
      <c r="B19" s="95" t="s">
        <v>52</v>
      </c>
      <c r="C19" s="96" t="s">
        <v>51</v>
      </c>
      <c r="D19" s="96" t="s">
        <v>22</v>
      </c>
    </row>
    <row r="20" spans="1:4" ht="14.25" x14ac:dyDescent="0.2">
      <c r="A20" s="234"/>
      <c r="B20" s="70">
        <v>1</v>
      </c>
      <c r="C20" s="71">
        <v>6050</v>
      </c>
      <c r="D20" s="101">
        <f>C20*B20</f>
        <v>6050</v>
      </c>
    </row>
    <row r="21" spans="1:4" ht="14.25" x14ac:dyDescent="0.2">
      <c r="A21" s="102" t="s">
        <v>12</v>
      </c>
      <c r="B21" s="24">
        <v>4</v>
      </c>
      <c r="C21" s="39">
        <v>150</v>
      </c>
      <c r="D21" s="39">
        <f>C21*B21</f>
        <v>600</v>
      </c>
    </row>
    <row r="22" spans="1:4" ht="15" thickBot="1" x14ac:dyDescent="0.25">
      <c r="A22" s="102" t="s">
        <v>95</v>
      </c>
      <c r="B22" s="24">
        <v>4</v>
      </c>
      <c r="C22" s="57">
        <v>150</v>
      </c>
      <c r="D22" s="104">
        <f>C22*B22</f>
        <v>600</v>
      </c>
    </row>
    <row r="23" spans="1:4" ht="15.75" thickBot="1" x14ac:dyDescent="0.3">
      <c r="A23" s="235" t="s">
        <v>22</v>
      </c>
      <c r="B23" s="235"/>
      <c r="C23" s="235"/>
      <c r="D23" s="91">
        <f>SUM(D20:D22)</f>
        <v>7250</v>
      </c>
    </row>
    <row r="24" spans="1:4" ht="15" thickBot="1" x14ac:dyDescent="0.25">
      <c r="A24" s="236" t="s">
        <v>130</v>
      </c>
      <c r="B24" s="236"/>
      <c r="C24" s="236"/>
      <c r="D24" s="105">
        <v>1830</v>
      </c>
    </row>
    <row r="25" spans="1:4" ht="16.5" thickTop="1" thickBot="1" x14ac:dyDescent="0.3">
      <c r="A25" s="237" t="s">
        <v>22</v>
      </c>
      <c r="B25" s="237"/>
      <c r="C25" s="239"/>
      <c r="D25" s="92">
        <f>SUM(D23:D24)</f>
        <v>9080</v>
      </c>
    </row>
    <row r="26" spans="1:4" ht="6.95" customHeight="1" thickTop="1" x14ac:dyDescent="0.25">
      <c r="A26" s="230"/>
      <c r="B26" s="230"/>
      <c r="C26" s="230"/>
      <c r="D26" s="230"/>
    </row>
    <row r="27" spans="1:4" ht="13.5" thickBot="1" x14ac:dyDescent="0.25">
      <c r="A27" s="233" t="s">
        <v>101</v>
      </c>
      <c r="B27" s="95" t="s">
        <v>52</v>
      </c>
      <c r="C27" s="96" t="s">
        <v>51</v>
      </c>
      <c r="D27" s="96" t="s">
        <v>22</v>
      </c>
    </row>
    <row r="28" spans="1:4" ht="14.25" x14ac:dyDescent="0.2">
      <c r="A28" s="234"/>
      <c r="B28" s="70">
        <v>1</v>
      </c>
      <c r="C28" s="71">
        <v>6930</v>
      </c>
      <c r="D28" s="101">
        <f>C28*B28</f>
        <v>6930</v>
      </c>
    </row>
    <row r="29" spans="1:4" ht="14.25" x14ac:dyDescent="0.2">
      <c r="A29" s="102" t="s">
        <v>12</v>
      </c>
      <c r="B29" s="24">
        <v>5</v>
      </c>
      <c r="C29" s="39">
        <v>150</v>
      </c>
      <c r="D29" s="39">
        <f>C29*B29</f>
        <v>750</v>
      </c>
    </row>
    <row r="30" spans="1:4" ht="15" thickBot="1" x14ac:dyDescent="0.25">
      <c r="A30" s="102" t="s">
        <v>95</v>
      </c>
      <c r="B30" s="24">
        <v>5</v>
      </c>
      <c r="C30" s="57">
        <v>150</v>
      </c>
      <c r="D30" s="104">
        <f>C30*B30</f>
        <v>750</v>
      </c>
    </row>
    <row r="31" spans="1:4" ht="15.75" thickBot="1" x14ac:dyDescent="0.3">
      <c r="A31" s="235" t="s">
        <v>22</v>
      </c>
      <c r="B31" s="235"/>
      <c r="C31" s="235"/>
      <c r="D31" s="91">
        <f>SUM(D28:D30)</f>
        <v>8430</v>
      </c>
    </row>
    <row r="32" spans="1:4" ht="15" thickBot="1" x14ac:dyDescent="0.25">
      <c r="A32" s="236" t="s">
        <v>129</v>
      </c>
      <c r="B32" s="236"/>
      <c r="C32" s="236"/>
      <c r="D32" s="105">
        <v>1865</v>
      </c>
    </row>
    <row r="33" spans="1:6" ht="16.5" thickTop="1" thickBot="1" x14ac:dyDescent="0.3">
      <c r="A33" s="237" t="s">
        <v>22</v>
      </c>
      <c r="B33" s="237"/>
      <c r="C33" s="239"/>
      <c r="D33" s="92">
        <f>SUM(D31:D32)</f>
        <v>10295</v>
      </c>
    </row>
    <row r="34" spans="1:6" ht="6.95" customHeight="1" thickTop="1" x14ac:dyDescent="0.25">
      <c r="A34" s="107"/>
      <c r="B34" s="107"/>
      <c r="C34" s="107"/>
      <c r="D34" s="63"/>
    </row>
    <row r="35" spans="1:6" ht="13.5" thickBot="1" x14ac:dyDescent="0.25">
      <c r="A35" s="233" t="s">
        <v>102</v>
      </c>
      <c r="B35" s="95" t="s">
        <v>52</v>
      </c>
      <c r="C35" s="96" t="s">
        <v>51</v>
      </c>
      <c r="D35" s="96" t="s">
        <v>22</v>
      </c>
    </row>
    <row r="36" spans="1:6" ht="14.25" x14ac:dyDescent="0.2">
      <c r="A36" s="234"/>
      <c r="B36" s="70">
        <v>1</v>
      </c>
      <c r="C36" s="71">
        <v>8250</v>
      </c>
      <c r="D36" s="101">
        <f>C36*B36</f>
        <v>8250</v>
      </c>
      <c r="E36" s="46"/>
      <c r="F36" t="s">
        <v>136</v>
      </c>
    </row>
    <row r="37" spans="1:6" ht="14.25" x14ac:dyDescent="0.2">
      <c r="A37" s="102" t="s">
        <v>12</v>
      </c>
      <c r="B37" s="24">
        <v>6</v>
      </c>
      <c r="C37" s="39">
        <v>150</v>
      </c>
      <c r="D37" s="39">
        <f>C37*B37</f>
        <v>900</v>
      </c>
    </row>
    <row r="38" spans="1:6" ht="15" thickBot="1" x14ac:dyDescent="0.25">
      <c r="A38" s="102" t="s">
        <v>95</v>
      </c>
      <c r="B38" s="24">
        <v>6</v>
      </c>
      <c r="C38" s="57">
        <v>150</v>
      </c>
      <c r="D38" s="104">
        <f>C38*B38</f>
        <v>900</v>
      </c>
    </row>
    <row r="39" spans="1:6" ht="15.75" thickBot="1" x14ac:dyDescent="0.3">
      <c r="A39" s="235" t="s">
        <v>22</v>
      </c>
      <c r="B39" s="235"/>
      <c r="C39" s="235"/>
      <c r="D39" s="91">
        <f>SUM(D36:D38)</f>
        <v>10050</v>
      </c>
    </row>
    <row r="40" spans="1:6" ht="15" thickBot="1" x14ac:dyDescent="0.25">
      <c r="A40" s="236" t="s">
        <v>128</v>
      </c>
      <c r="B40" s="236"/>
      <c r="C40" s="236"/>
      <c r="D40" s="105">
        <v>1920</v>
      </c>
      <c r="F40" s="46"/>
    </row>
    <row r="41" spans="1:6" ht="16.5" thickTop="1" thickBot="1" x14ac:dyDescent="0.3">
      <c r="A41" s="237" t="s">
        <v>22</v>
      </c>
      <c r="B41" s="237"/>
      <c r="C41" s="239"/>
      <c r="D41" s="92">
        <f>SUM(D39:D40)</f>
        <v>11970</v>
      </c>
    </row>
    <row r="42" spans="1:6" ht="6.95" customHeight="1" thickTop="1" x14ac:dyDescent="0.25">
      <c r="A42" s="107"/>
      <c r="B42" s="107"/>
      <c r="C42" s="107"/>
      <c r="D42" s="63"/>
    </row>
    <row r="43" spans="1:6" ht="13.5" thickBot="1" x14ac:dyDescent="0.25">
      <c r="A43" s="233" t="s">
        <v>123</v>
      </c>
      <c r="B43" s="95" t="s">
        <v>52</v>
      </c>
      <c r="C43" s="96" t="s">
        <v>51</v>
      </c>
      <c r="D43" s="96" t="s">
        <v>22</v>
      </c>
    </row>
    <row r="44" spans="1:6" ht="14.25" x14ac:dyDescent="0.2">
      <c r="A44" s="234"/>
      <c r="B44" s="70">
        <v>1</v>
      </c>
      <c r="C44" s="71">
        <v>8650</v>
      </c>
      <c r="D44" s="101">
        <v>9350</v>
      </c>
      <c r="E44" s="46"/>
      <c r="F44" s="46"/>
    </row>
    <row r="45" spans="1:6" ht="14.25" x14ac:dyDescent="0.2">
      <c r="A45" s="102" t="s">
        <v>12</v>
      </c>
      <c r="B45" s="24">
        <v>7</v>
      </c>
      <c r="C45" s="39">
        <v>150</v>
      </c>
      <c r="D45" s="39">
        <f>C45*B45</f>
        <v>1050</v>
      </c>
    </row>
    <row r="46" spans="1:6" ht="15" thickBot="1" x14ac:dyDescent="0.25">
      <c r="A46" s="102" t="s">
        <v>95</v>
      </c>
      <c r="B46" s="24">
        <v>7</v>
      </c>
      <c r="C46" s="57">
        <v>150</v>
      </c>
      <c r="D46" s="104">
        <f>C46*B46</f>
        <v>1050</v>
      </c>
    </row>
    <row r="47" spans="1:6" ht="15.75" thickBot="1" x14ac:dyDescent="0.3">
      <c r="A47" s="235" t="s">
        <v>22</v>
      </c>
      <c r="B47" s="235"/>
      <c r="C47" s="235"/>
      <c r="D47" s="91">
        <f>SUM(D44:D46)</f>
        <v>11450</v>
      </c>
    </row>
    <row r="48" spans="1:6" ht="15" thickBot="1" x14ac:dyDescent="0.25">
      <c r="A48" s="236" t="s">
        <v>127</v>
      </c>
      <c r="B48" s="236"/>
      <c r="C48" s="236"/>
      <c r="D48" s="105">
        <v>2055</v>
      </c>
    </row>
    <row r="49" spans="1:7" ht="16.5" thickTop="1" thickBot="1" x14ac:dyDescent="0.3">
      <c r="A49" s="237" t="s">
        <v>22</v>
      </c>
      <c r="B49" s="237"/>
      <c r="C49" s="239"/>
      <c r="D49" s="92">
        <f>SUM(D47:D48)</f>
        <v>13505</v>
      </c>
    </row>
    <row r="50" spans="1:7" ht="6.95" customHeight="1" thickTop="1" x14ac:dyDescent="0.25">
      <c r="A50" s="107"/>
      <c r="B50" s="107"/>
      <c r="C50" s="107"/>
      <c r="D50" s="63"/>
    </row>
    <row r="51" spans="1:7" ht="13.5" thickBot="1" x14ac:dyDescent="0.25">
      <c r="A51" s="233" t="s">
        <v>103</v>
      </c>
      <c r="B51" s="95" t="s">
        <v>52</v>
      </c>
      <c r="C51" s="96" t="s">
        <v>51</v>
      </c>
      <c r="D51" s="96" t="s">
        <v>22</v>
      </c>
    </row>
    <row r="52" spans="1:7" ht="14.25" x14ac:dyDescent="0.2">
      <c r="A52" s="234"/>
      <c r="B52" s="70">
        <v>1</v>
      </c>
      <c r="C52" s="71">
        <v>10780</v>
      </c>
      <c r="D52" s="106">
        <f>C52*B52</f>
        <v>10780</v>
      </c>
    </row>
    <row r="53" spans="1:7" ht="14.25" x14ac:dyDescent="0.2">
      <c r="A53" s="102" t="s">
        <v>12</v>
      </c>
      <c r="B53" s="24">
        <v>8</v>
      </c>
      <c r="C53" s="39">
        <v>150</v>
      </c>
      <c r="D53" s="39">
        <f>C53*B53</f>
        <v>1200</v>
      </c>
    </row>
    <row r="54" spans="1:7" ht="15" thickBot="1" x14ac:dyDescent="0.25">
      <c r="A54" s="102" t="s">
        <v>95</v>
      </c>
      <c r="B54" s="24">
        <v>8</v>
      </c>
      <c r="C54" s="57">
        <v>150</v>
      </c>
      <c r="D54" s="104">
        <f>C54*B54</f>
        <v>1200</v>
      </c>
    </row>
    <row r="55" spans="1:7" ht="15.75" thickBot="1" x14ac:dyDescent="0.3">
      <c r="A55" s="235" t="s">
        <v>22</v>
      </c>
      <c r="B55" s="235"/>
      <c r="C55" s="235"/>
      <c r="D55" s="91">
        <f>SUM(D52:D54)</f>
        <v>13180</v>
      </c>
      <c r="G55" s="46"/>
    </row>
    <row r="56" spans="1:7" ht="15" thickBot="1" x14ac:dyDescent="0.25">
      <c r="A56" s="236" t="s">
        <v>126</v>
      </c>
      <c r="B56" s="236"/>
      <c r="C56" s="236"/>
      <c r="D56" s="105">
        <v>2200</v>
      </c>
    </row>
    <row r="57" spans="1:7" ht="16.5" thickTop="1" thickBot="1" x14ac:dyDescent="0.3">
      <c r="A57" s="237" t="s">
        <v>22</v>
      </c>
      <c r="B57" s="237"/>
      <c r="C57" s="239"/>
      <c r="D57" s="92">
        <f>SUM(D55:D56)</f>
        <v>15380</v>
      </c>
    </row>
    <row r="58" spans="1:7" ht="6.95" customHeight="1" thickTop="1" x14ac:dyDescent="0.25">
      <c r="A58" s="230"/>
      <c r="B58" s="230"/>
      <c r="C58" s="230"/>
      <c r="D58" s="230"/>
    </row>
    <row r="59" spans="1:7" ht="13.5" thickBot="1" x14ac:dyDescent="0.25">
      <c r="A59" s="233" t="s">
        <v>104</v>
      </c>
      <c r="B59" s="99" t="s">
        <v>52</v>
      </c>
      <c r="C59" s="100" t="s">
        <v>51</v>
      </c>
      <c r="D59" s="100" t="s">
        <v>22</v>
      </c>
    </row>
    <row r="60" spans="1:7" ht="14.25" x14ac:dyDescent="0.2">
      <c r="A60" s="234"/>
      <c r="B60" s="97">
        <v>1</v>
      </c>
      <c r="C60" s="98">
        <v>12000</v>
      </c>
      <c r="D60" s="41">
        <v>13000</v>
      </c>
      <c r="F60" s="46"/>
    </row>
    <row r="61" spans="1:7" ht="14.25" x14ac:dyDescent="0.2">
      <c r="A61" s="102" t="s">
        <v>12</v>
      </c>
      <c r="B61" s="24">
        <v>10</v>
      </c>
      <c r="C61" s="39">
        <v>150</v>
      </c>
      <c r="D61" s="39">
        <f>C61*B61</f>
        <v>1500</v>
      </c>
    </row>
    <row r="62" spans="1:7" ht="15" thickBot="1" x14ac:dyDescent="0.25">
      <c r="A62" s="102" t="s">
        <v>95</v>
      </c>
      <c r="B62" s="24">
        <v>10</v>
      </c>
      <c r="C62" s="57">
        <v>150</v>
      </c>
      <c r="D62" s="104">
        <f>C62*B62</f>
        <v>1500</v>
      </c>
    </row>
    <row r="63" spans="1:7" ht="15.75" thickBot="1" x14ac:dyDescent="0.3">
      <c r="A63" s="235" t="s">
        <v>22</v>
      </c>
      <c r="B63" s="235"/>
      <c r="C63" s="235"/>
      <c r="D63" s="91">
        <f>SUM(D60:D62)</f>
        <v>16000</v>
      </c>
    </row>
    <row r="64" spans="1:7" ht="15" thickBot="1" x14ac:dyDescent="0.25">
      <c r="A64" s="236" t="s">
        <v>125</v>
      </c>
      <c r="B64" s="236"/>
      <c r="C64" s="236"/>
      <c r="D64" s="105">
        <v>2350</v>
      </c>
    </row>
    <row r="65" spans="1:6" ht="16.5" thickTop="1" thickBot="1" x14ac:dyDescent="0.3">
      <c r="A65" s="237" t="s">
        <v>22</v>
      </c>
      <c r="B65" s="237"/>
      <c r="C65" s="239"/>
      <c r="D65" s="92">
        <f>SUM(D63:D64)</f>
        <v>18350</v>
      </c>
    </row>
    <row r="66" spans="1:6" ht="6.95" customHeight="1" thickTop="1" x14ac:dyDescent="0.25">
      <c r="A66" s="230"/>
      <c r="B66" s="230"/>
      <c r="C66" s="230"/>
      <c r="D66" s="230"/>
    </row>
    <row r="67" spans="1:6" ht="13.5" thickBot="1" x14ac:dyDescent="0.25">
      <c r="A67" s="233" t="s">
        <v>105</v>
      </c>
      <c r="B67" s="99" t="s">
        <v>52</v>
      </c>
      <c r="C67" s="100" t="s">
        <v>51</v>
      </c>
      <c r="D67" s="100" t="s">
        <v>22</v>
      </c>
    </row>
    <row r="68" spans="1:6" ht="14.25" x14ac:dyDescent="0.2">
      <c r="A68" s="234"/>
      <c r="B68" s="97">
        <v>1</v>
      </c>
      <c r="C68" s="98">
        <v>14200</v>
      </c>
      <c r="D68" s="98">
        <v>15200</v>
      </c>
      <c r="F68" s="46"/>
    </row>
    <row r="69" spans="1:6" ht="14.25" x14ac:dyDescent="0.2">
      <c r="A69" s="102" t="s">
        <v>12</v>
      </c>
      <c r="B69" s="24">
        <v>12</v>
      </c>
      <c r="C69" s="39">
        <v>150</v>
      </c>
      <c r="D69" s="39">
        <f>C69*B69</f>
        <v>1800</v>
      </c>
    </row>
    <row r="70" spans="1:6" ht="15" thickBot="1" x14ac:dyDescent="0.25">
      <c r="A70" s="102" t="s">
        <v>95</v>
      </c>
      <c r="B70" s="24">
        <v>12</v>
      </c>
      <c r="C70" s="57">
        <v>150</v>
      </c>
      <c r="D70" s="104">
        <f>C70*B70</f>
        <v>1800</v>
      </c>
    </row>
    <row r="71" spans="1:6" ht="15.75" thickBot="1" x14ac:dyDescent="0.3">
      <c r="A71" s="235" t="s">
        <v>22</v>
      </c>
      <c r="B71" s="235"/>
      <c r="C71" s="235"/>
      <c r="D71" s="91">
        <f>SUM(D68:D70)</f>
        <v>18800</v>
      </c>
    </row>
    <row r="72" spans="1:6" ht="15" thickBot="1" x14ac:dyDescent="0.25">
      <c r="A72" s="236" t="s">
        <v>124</v>
      </c>
      <c r="B72" s="236"/>
      <c r="C72" s="236"/>
      <c r="D72" s="105">
        <v>2530</v>
      </c>
    </row>
    <row r="73" spans="1:6" ht="16.5" thickTop="1" thickBot="1" x14ac:dyDescent="0.3">
      <c r="A73" s="237" t="s">
        <v>22</v>
      </c>
      <c r="B73" s="237"/>
      <c r="C73" s="239"/>
      <c r="D73" s="92">
        <f>SUM(D71:D72)</f>
        <v>21330</v>
      </c>
    </row>
    <row r="74" spans="1:6" ht="15.75" thickTop="1" x14ac:dyDescent="0.25">
      <c r="A74" s="61"/>
      <c r="B74" s="62"/>
      <c r="C74" s="63"/>
      <c r="D74" s="63"/>
    </row>
    <row r="75" spans="1:6" ht="15" x14ac:dyDescent="0.25">
      <c r="A75" s="61"/>
      <c r="B75" s="62"/>
      <c r="C75" s="63"/>
      <c r="D75" s="63"/>
    </row>
    <row r="76" spans="1:6" ht="15" x14ac:dyDescent="0.25">
      <c r="A76" s="61"/>
      <c r="B76" s="62"/>
      <c r="C76" s="63"/>
      <c r="D76" s="63"/>
    </row>
    <row r="77" spans="1:6" ht="15" x14ac:dyDescent="0.25">
      <c r="A77" s="61"/>
      <c r="B77" s="62"/>
      <c r="C77" s="63"/>
      <c r="D77" s="63"/>
    </row>
    <row r="78" spans="1:6" ht="15" x14ac:dyDescent="0.25">
      <c r="A78" s="61"/>
      <c r="B78" s="62"/>
      <c r="C78" s="63"/>
      <c r="D78" s="63"/>
    </row>
    <row r="79" spans="1:6" ht="15" x14ac:dyDescent="0.25">
      <c r="A79" s="61"/>
      <c r="B79" s="62"/>
      <c r="C79" s="63"/>
      <c r="D79" s="63"/>
    </row>
    <row r="80" spans="1:6" ht="15" x14ac:dyDescent="0.25">
      <c r="A80" s="61"/>
      <c r="B80" s="62"/>
      <c r="C80" s="63"/>
      <c r="D80" s="63"/>
    </row>
    <row r="81" spans="1:4" ht="15.75" thickBot="1" x14ac:dyDescent="0.3">
      <c r="A81" s="61"/>
      <c r="B81" s="62"/>
      <c r="C81" s="63"/>
      <c r="D81" s="63"/>
    </row>
    <row r="82" spans="1:4" ht="15.75" thickBot="1" x14ac:dyDescent="0.3">
      <c r="A82" s="240" t="s">
        <v>97</v>
      </c>
      <c r="B82" s="241"/>
      <c r="C82" s="241"/>
      <c r="D82" s="242"/>
    </row>
    <row r="83" spans="1:4" ht="14.25" x14ac:dyDescent="0.2">
      <c r="A83" s="248" t="s">
        <v>109</v>
      </c>
      <c r="B83" s="249"/>
      <c r="C83" s="250"/>
      <c r="D83" s="54">
        <v>300</v>
      </c>
    </row>
    <row r="84" spans="1:4" ht="15" x14ac:dyDescent="0.25">
      <c r="A84" s="108" t="s">
        <v>132</v>
      </c>
      <c r="B84" s="109"/>
      <c r="C84" s="110"/>
      <c r="D84" s="73">
        <v>1100</v>
      </c>
    </row>
    <row r="85" spans="1:4" ht="15" x14ac:dyDescent="0.25">
      <c r="A85" s="251" t="s">
        <v>116</v>
      </c>
      <c r="B85" s="252"/>
      <c r="C85" s="253"/>
      <c r="D85" s="73">
        <v>600</v>
      </c>
    </row>
    <row r="86" spans="1:4" ht="15" x14ac:dyDescent="0.25">
      <c r="A86" s="108" t="s">
        <v>135</v>
      </c>
      <c r="B86" s="109"/>
      <c r="C86" s="110"/>
      <c r="D86" s="73">
        <v>150</v>
      </c>
    </row>
    <row r="87" spans="1:4" ht="15" x14ac:dyDescent="0.25">
      <c r="A87" s="254" t="s">
        <v>117</v>
      </c>
      <c r="B87" s="255"/>
      <c r="C87" s="256"/>
      <c r="D87" s="48">
        <v>100</v>
      </c>
    </row>
    <row r="88" spans="1:4" ht="15" x14ac:dyDescent="0.25">
      <c r="A88" s="254" t="s">
        <v>133</v>
      </c>
      <c r="B88" s="255"/>
      <c r="C88" s="256"/>
      <c r="D88" s="48">
        <v>80</v>
      </c>
    </row>
    <row r="89" spans="1:4" ht="14.25" x14ac:dyDescent="0.2">
      <c r="A89" s="254" t="s">
        <v>71</v>
      </c>
      <c r="B89" s="255"/>
      <c r="C89" s="256"/>
      <c r="D89" s="48">
        <v>12</v>
      </c>
    </row>
    <row r="90" spans="1:4" ht="14.25" x14ac:dyDescent="0.2">
      <c r="A90" s="254" t="s">
        <v>108</v>
      </c>
      <c r="B90" s="255"/>
      <c r="C90" s="256"/>
      <c r="D90" s="48">
        <v>18</v>
      </c>
    </row>
    <row r="91" spans="1:4" ht="14.25" x14ac:dyDescent="0.2">
      <c r="A91" s="243" t="s">
        <v>72</v>
      </c>
      <c r="B91" s="244"/>
      <c r="C91" s="244"/>
      <c r="D91" s="48">
        <v>25</v>
      </c>
    </row>
    <row r="92" spans="1:4" ht="14.25" x14ac:dyDescent="0.2">
      <c r="A92" s="245" t="s">
        <v>93</v>
      </c>
      <c r="B92" s="246"/>
      <c r="C92" s="247"/>
      <c r="D92" s="52">
        <v>110</v>
      </c>
    </row>
    <row r="93" spans="1:4" ht="14.25" x14ac:dyDescent="0.2">
      <c r="A93" s="111" t="s">
        <v>114</v>
      </c>
      <c r="B93" s="112"/>
      <c r="C93" s="113"/>
      <c r="D93" s="52">
        <v>50</v>
      </c>
    </row>
    <row r="94" spans="1:4" ht="15" x14ac:dyDescent="0.25">
      <c r="A94" s="35" t="s">
        <v>134</v>
      </c>
      <c r="B94" s="53"/>
      <c r="C94" s="39"/>
      <c r="D94" s="48">
        <v>150</v>
      </c>
    </row>
    <row r="95" spans="1:4" ht="15" thickBot="1" x14ac:dyDescent="0.25">
      <c r="A95" s="55" t="s">
        <v>96</v>
      </c>
      <c r="B95" s="56"/>
      <c r="C95" s="57"/>
      <c r="D95" s="51">
        <v>400</v>
      </c>
    </row>
    <row r="96" spans="1:4" ht="15.75" x14ac:dyDescent="0.25">
      <c r="A96" s="3"/>
      <c r="B96" s="4"/>
      <c r="C96" s="43"/>
      <c r="D96" s="44"/>
    </row>
    <row r="97" spans="1:4" ht="15.75" x14ac:dyDescent="0.25">
      <c r="A97" s="83" t="s">
        <v>118</v>
      </c>
      <c r="B97" s="4"/>
      <c r="C97" s="43"/>
      <c r="D97" s="44"/>
    </row>
    <row r="98" spans="1:4" ht="15" x14ac:dyDescent="0.2">
      <c r="A98" s="84" t="s">
        <v>119</v>
      </c>
      <c r="B98" s="8"/>
      <c r="C98" s="44">
        <v>120</v>
      </c>
      <c r="D98" s="44"/>
    </row>
    <row r="99" spans="1:4" ht="15" x14ac:dyDescent="0.2">
      <c r="A99" s="84" t="s">
        <v>120</v>
      </c>
      <c r="B99" s="8"/>
      <c r="C99" s="44">
        <v>120</v>
      </c>
      <c r="D99" s="44"/>
    </row>
    <row r="100" spans="1:4" x14ac:dyDescent="0.2">
      <c r="A100" s="7"/>
      <c r="B100" s="7"/>
      <c r="C100" s="45"/>
      <c r="D100" s="45"/>
    </row>
    <row r="101" spans="1:4" x14ac:dyDescent="0.2">
      <c r="A101" s="1"/>
      <c r="B101" s="1"/>
    </row>
    <row r="102" spans="1:4" x14ac:dyDescent="0.2">
      <c r="A102" s="1"/>
      <c r="B102" s="1"/>
    </row>
    <row r="103" spans="1:4" x14ac:dyDescent="0.2">
      <c r="A103" s="1"/>
      <c r="B103" s="1"/>
    </row>
    <row r="104" spans="1:4" x14ac:dyDescent="0.2">
      <c r="A104" s="1"/>
      <c r="B104" s="1"/>
    </row>
    <row r="105" spans="1:4" x14ac:dyDescent="0.2">
      <c r="A105" s="1"/>
      <c r="B105" s="1"/>
    </row>
    <row r="106" spans="1:4" x14ac:dyDescent="0.2">
      <c r="A106" s="1"/>
      <c r="B106" s="1"/>
    </row>
    <row r="107" spans="1:4" x14ac:dyDescent="0.2">
      <c r="A107" s="1"/>
      <c r="B107" s="1"/>
    </row>
    <row r="108" spans="1:4" x14ac:dyDescent="0.2">
      <c r="A108" s="1"/>
      <c r="B108" s="1"/>
    </row>
    <row r="109" spans="1:4" x14ac:dyDescent="0.2">
      <c r="A109" s="1"/>
      <c r="B109" s="1"/>
    </row>
    <row r="110" spans="1:4" x14ac:dyDescent="0.2">
      <c r="A110" s="1"/>
      <c r="B110" s="1"/>
    </row>
    <row r="111" spans="1:4" x14ac:dyDescent="0.2">
      <c r="A111" s="1"/>
      <c r="B111" s="1"/>
    </row>
    <row r="112" spans="1:4" x14ac:dyDescent="0.2">
      <c r="A112" s="1"/>
      <c r="B112" s="1"/>
    </row>
    <row r="113" spans="1:2" x14ac:dyDescent="0.2">
      <c r="A113" s="1"/>
      <c r="B113" s="1"/>
    </row>
    <row r="114" spans="1:2" x14ac:dyDescent="0.2">
      <c r="A114" s="1"/>
      <c r="B114" s="1"/>
    </row>
    <row r="115" spans="1:2" x14ac:dyDescent="0.2">
      <c r="A115" s="1"/>
      <c r="B115" s="1"/>
    </row>
    <row r="116" spans="1:2" x14ac:dyDescent="0.2">
      <c r="A116" s="1"/>
      <c r="B116" s="1"/>
    </row>
    <row r="117" spans="1:2" x14ac:dyDescent="0.2">
      <c r="A117" s="1"/>
      <c r="B117" s="1"/>
    </row>
    <row r="118" spans="1:2" x14ac:dyDescent="0.2">
      <c r="A118" s="1"/>
      <c r="B118" s="1"/>
    </row>
    <row r="119" spans="1:2" x14ac:dyDescent="0.2">
      <c r="A119" s="1"/>
      <c r="B119" s="1"/>
    </row>
  </sheetData>
  <mergeCells count="50">
    <mergeCell ref="A9:C9"/>
    <mergeCell ref="A1:D1"/>
    <mergeCell ref="A2:D2"/>
    <mergeCell ref="A3:A4"/>
    <mergeCell ref="A7:C7"/>
    <mergeCell ref="A8:C8"/>
    <mergeCell ref="A32:C32"/>
    <mergeCell ref="A11:A12"/>
    <mergeCell ref="A15:C15"/>
    <mergeCell ref="A16:C16"/>
    <mergeCell ref="A17:C17"/>
    <mergeCell ref="A19:A20"/>
    <mergeCell ref="A23:C23"/>
    <mergeCell ref="A24:C24"/>
    <mergeCell ref="A25:C25"/>
    <mergeCell ref="A26:D26"/>
    <mergeCell ref="A27:A28"/>
    <mergeCell ref="A31:C31"/>
    <mergeCell ref="A56:C56"/>
    <mergeCell ref="A33:C33"/>
    <mergeCell ref="A35:A36"/>
    <mergeCell ref="A39:C39"/>
    <mergeCell ref="A40:C40"/>
    <mergeCell ref="A41:C41"/>
    <mergeCell ref="A43:A44"/>
    <mergeCell ref="A47:C47"/>
    <mergeCell ref="A48:C48"/>
    <mergeCell ref="A49:C49"/>
    <mergeCell ref="A51:A52"/>
    <mergeCell ref="A55:C55"/>
    <mergeCell ref="A82:D82"/>
    <mergeCell ref="A57:C57"/>
    <mergeCell ref="A58:D58"/>
    <mergeCell ref="A59:A60"/>
    <mergeCell ref="A63:C63"/>
    <mergeCell ref="A64:C64"/>
    <mergeCell ref="A65:C65"/>
    <mergeCell ref="A66:D66"/>
    <mergeCell ref="A67:A68"/>
    <mergeCell ref="A71:C71"/>
    <mergeCell ref="A72:C72"/>
    <mergeCell ref="A73:C73"/>
    <mergeCell ref="A91:C91"/>
    <mergeCell ref="A92:C92"/>
    <mergeCell ref="A83:C83"/>
    <mergeCell ref="A85:C85"/>
    <mergeCell ref="A87:C87"/>
    <mergeCell ref="A88:C88"/>
    <mergeCell ref="A89:C89"/>
    <mergeCell ref="A90:C90"/>
  </mergeCells>
  <printOptions horizontalCentered="1"/>
  <pageMargins left="0.35433070866141736" right="0.35433070866141736" top="0.31496062992125984" bottom="0.23622047244094491" header="0.70866141732283472" footer="0.31496062992125984"/>
  <pageSetup paperSize="11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workbookViewId="0">
      <selection activeCell="F37" sqref="F37"/>
    </sheetView>
  </sheetViews>
  <sheetFormatPr defaultRowHeight="12.75" x14ac:dyDescent="0.2"/>
  <cols>
    <col min="1" max="1" width="26" customWidth="1"/>
    <col min="2" max="2" width="5.140625" customWidth="1"/>
    <col min="3" max="3" width="18.7109375" style="46" customWidth="1"/>
    <col min="4" max="4" width="12" style="46" customWidth="1"/>
  </cols>
  <sheetData>
    <row r="1" spans="1:5" s="29" customFormat="1" ht="18.600000000000001" customHeight="1" x14ac:dyDescent="0.2">
      <c r="A1" s="238" t="s">
        <v>121</v>
      </c>
      <c r="B1" s="238"/>
      <c r="C1" s="238"/>
      <c r="D1" s="238"/>
    </row>
    <row r="2" spans="1:5" s="29" customFormat="1" ht="6.95" customHeight="1" x14ac:dyDescent="0.2">
      <c r="A2" s="233"/>
      <c r="B2" s="233"/>
      <c r="C2" s="233"/>
      <c r="D2" s="233"/>
    </row>
    <row r="3" spans="1:5" s="29" customFormat="1" ht="12.75" customHeight="1" thickBot="1" x14ac:dyDescent="0.25">
      <c r="A3" s="233" t="s">
        <v>98</v>
      </c>
      <c r="B3" s="95" t="s">
        <v>52</v>
      </c>
      <c r="C3" s="96" t="s">
        <v>51</v>
      </c>
      <c r="D3" s="96" t="s">
        <v>22</v>
      </c>
    </row>
    <row r="4" spans="1:5" ht="12.75" customHeight="1" x14ac:dyDescent="0.2">
      <c r="A4" s="234"/>
      <c r="B4" s="70">
        <v>1</v>
      </c>
      <c r="C4" s="71">
        <v>2800</v>
      </c>
      <c r="D4" s="101">
        <v>3080</v>
      </c>
    </row>
    <row r="5" spans="1:5" ht="14.25" x14ac:dyDescent="0.2">
      <c r="A5" s="102" t="s">
        <v>12</v>
      </c>
      <c r="B5" s="24">
        <v>2</v>
      </c>
      <c r="C5" s="39">
        <v>190</v>
      </c>
      <c r="D5" s="39">
        <f>C5*B5</f>
        <v>380</v>
      </c>
    </row>
    <row r="6" spans="1:5" ht="15" thickBot="1" x14ac:dyDescent="0.25">
      <c r="A6" s="103" t="s">
        <v>95</v>
      </c>
      <c r="B6" s="94">
        <v>2</v>
      </c>
      <c r="C6" s="57">
        <v>165</v>
      </c>
      <c r="D6" s="104">
        <f>C6*B6</f>
        <v>330</v>
      </c>
    </row>
    <row r="7" spans="1:5" ht="15.75" thickBot="1" x14ac:dyDescent="0.3">
      <c r="A7" s="235" t="s">
        <v>22</v>
      </c>
      <c r="B7" s="235"/>
      <c r="C7" s="235"/>
      <c r="D7" s="91">
        <f>SUM(D4:D6)</f>
        <v>3790</v>
      </c>
    </row>
    <row r="8" spans="1:5" ht="15" thickBot="1" x14ac:dyDescent="0.25">
      <c r="A8" s="236" t="s">
        <v>122</v>
      </c>
      <c r="B8" s="236"/>
      <c r="C8" s="236"/>
      <c r="D8" s="105">
        <f>1200+120</f>
        <v>1320</v>
      </c>
    </row>
    <row r="9" spans="1:5" ht="16.5" thickTop="1" thickBot="1" x14ac:dyDescent="0.3">
      <c r="A9" s="237" t="s">
        <v>22</v>
      </c>
      <c r="B9" s="237"/>
      <c r="C9" s="237"/>
      <c r="D9" s="92">
        <f>SUM(D7:D8)</f>
        <v>5110</v>
      </c>
    </row>
    <row r="10" spans="1:5" ht="6.95" customHeight="1" thickTop="1" x14ac:dyDescent="0.25">
      <c r="A10" s="93"/>
      <c r="B10" s="93"/>
      <c r="C10" s="93"/>
      <c r="D10" s="63"/>
    </row>
    <row r="11" spans="1:5" ht="13.5" thickBot="1" x14ac:dyDescent="0.25">
      <c r="A11" s="233" t="s">
        <v>99</v>
      </c>
      <c r="B11" s="95" t="s">
        <v>52</v>
      </c>
      <c r="C11" s="96" t="s">
        <v>51</v>
      </c>
      <c r="D11" s="96" t="s">
        <v>22</v>
      </c>
    </row>
    <row r="12" spans="1:5" ht="14.25" x14ac:dyDescent="0.2">
      <c r="A12" s="234"/>
      <c r="B12" s="70">
        <v>1</v>
      </c>
      <c r="C12" s="71">
        <v>4675</v>
      </c>
      <c r="D12" s="101">
        <f>C12*B12</f>
        <v>4675</v>
      </c>
      <c r="E12" s="46"/>
    </row>
    <row r="13" spans="1:5" ht="14.25" x14ac:dyDescent="0.2">
      <c r="A13" s="102" t="s">
        <v>12</v>
      </c>
      <c r="B13" s="24">
        <v>3</v>
      </c>
      <c r="C13" s="39">
        <v>190</v>
      </c>
      <c r="D13" s="39">
        <f>C13*B13</f>
        <v>570</v>
      </c>
    </row>
    <row r="14" spans="1:5" ht="15" thickBot="1" x14ac:dyDescent="0.25">
      <c r="A14" s="102" t="s">
        <v>95</v>
      </c>
      <c r="B14" s="24">
        <v>3</v>
      </c>
      <c r="C14" s="39">
        <v>165</v>
      </c>
      <c r="D14" s="104">
        <f>C14*B14</f>
        <v>495</v>
      </c>
    </row>
    <row r="15" spans="1:5" ht="15.75" thickBot="1" x14ac:dyDescent="0.3">
      <c r="A15" s="235" t="s">
        <v>22</v>
      </c>
      <c r="B15" s="235"/>
      <c r="C15" s="235"/>
      <c r="D15" s="91">
        <f>SUM(D12:D14)</f>
        <v>5740</v>
      </c>
    </row>
    <row r="16" spans="1:5" ht="15" thickBot="1" x14ac:dyDescent="0.25">
      <c r="A16" s="236" t="s">
        <v>131</v>
      </c>
      <c r="B16" s="236"/>
      <c r="C16" s="236"/>
      <c r="D16" s="105">
        <v>1480</v>
      </c>
    </row>
    <row r="17" spans="1:4" ht="16.5" thickTop="1" thickBot="1" x14ac:dyDescent="0.3">
      <c r="A17" s="237" t="s">
        <v>22</v>
      </c>
      <c r="B17" s="237"/>
      <c r="C17" s="237"/>
      <c r="D17" s="92">
        <f>SUM(D15:D16)</f>
        <v>7220</v>
      </c>
    </row>
    <row r="18" spans="1:4" ht="6.95" customHeight="1" thickTop="1" x14ac:dyDescent="0.25">
      <c r="A18" s="93"/>
      <c r="B18" s="93"/>
      <c r="C18" s="93"/>
      <c r="D18" s="63"/>
    </row>
    <row r="19" spans="1:4" ht="13.5" thickBot="1" x14ac:dyDescent="0.25">
      <c r="A19" s="233" t="s">
        <v>100</v>
      </c>
      <c r="B19" s="95" t="s">
        <v>52</v>
      </c>
      <c r="C19" s="96" t="s">
        <v>51</v>
      </c>
      <c r="D19" s="96" t="s">
        <v>22</v>
      </c>
    </row>
    <row r="20" spans="1:4" ht="14.25" x14ac:dyDescent="0.2">
      <c r="A20" s="234"/>
      <c r="B20" s="70">
        <v>1</v>
      </c>
      <c r="C20" s="71">
        <v>6050</v>
      </c>
      <c r="D20" s="101">
        <f>C20*B20</f>
        <v>6050</v>
      </c>
    </row>
    <row r="21" spans="1:4" ht="14.25" x14ac:dyDescent="0.2">
      <c r="A21" s="102" t="s">
        <v>12</v>
      </c>
      <c r="B21" s="24">
        <v>4</v>
      </c>
      <c r="C21" s="39">
        <v>190</v>
      </c>
      <c r="D21" s="39">
        <f>C21*B21</f>
        <v>760</v>
      </c>
    </row>
    <row r="22" spans="1:4" ht="15" thickBot="1" x14ac:dyDescent="0.25">
      <c r="A22" s="102" t="s">
        <v>95</v>
      </c>
      <c r="B22" s="24">
        <v>4</v>
      </c>
      <c r="C22" s="39">
        <v>165</v>
      </c>
      <c r="D22" s="104">
        <f>C22*B22</f>
        <v>660</v>
      </c>
    </row>
    <row r="23" spans="1:4" ht="15.75" thickBot="1" x14ac:dyDescent="0.3">
      <c r="A23" s="235" t="s">
        <v>22</v>
      </c>
      <c r="B23" s="235"/>
      <c r="C23" s="235"/>
      <c r="D23" s="91">
        <f>SUM(D20:D22)</f>
        <v>7470</v>
      </c>
    </row>
    <row r="24" spans="1:4" ht="15" thickBot="1" x14ac:dyDescent="0.25">
      <c r="A24" s="236" t="s">
        <v>130</v>
      </c>
      <c r="B24" s="236"/>
      <c r="C24" s="236"/>
      <c r="D24" s="105">
        <v>1830</v>
      </c>
    </row>
    <row r="25" spans="1:4" ht="16.5" thickTop="1" thickBot="1" x14ac:dyDescent="0.3">
      <c r="A25" s="237" t="s">
        <v>22</v>
      </c>
      <c r="B25" s="237"/>
      <c r="C25" s="239"/>
      <c r="D25" s="92">
        <f>SUM(D23:D24)</f>
        <v>9300</v>
      </c>
    </row>
    <row r="26" spans="1:4" ht="6.95" customHeight="1" thickTop="1" x14ac:dyDescent="0.25">
      <c r="A26" s="230"/>
      <c r="B26" s="230"/>
      <c r="C26" s="230"/>
      <c r="D26" s="230"/>
    </row>
    <row r="27" spans="1:4" ht="13.5" thickBot="1" x14ac:dyDescent="0.25">
      <c r="A27" s="233" t="s">
        <v>101</v>
      </c>
      <c r="B27" s="95" t="s">
        <v>52</v>
      </c>
      <c r="C27" s="96" t="s">
        <v>51</v>
      </c>
      <c r="D27" s="96" t="s">
        <v>22</v>
      </c>
    </row>
    <row r="28" spans="1:4" ht="14.25" x14ac:dyDescent="0.2">
      <c r="A28" s="234"/>
      <c r="B28" s="70">
        <v>1</v>
      </c>
      <c r="C28" s="71">
        <v>6930</v>
      </c>
      <c r="D28" s="101">
        <f>C28*B28</f>
        <v>6930</v>
      </c>
    </row>
    <row r="29" spans="1:4" ht="14.25" x14ac:dyDescent="0.2">
      <c r="A29" s="102" t="s">
        <v>12</v>
      </c>
      <c r="B29" s="24">
        <v>5</v>
      </c>
      <c r="C29" s="39">
        <v>190</v>
      </c>
      <c r="D29" s="39">
        <f>C29*B29</f>
        <v>950</v>
      </c>
    </row>
    <row r="30" spans="1:4" ht="15" thickBot="1" x14ac:dyDescent="0.25">
      <c r="A30" s="102" t="s">
        <v>95</v>
      </c>
      <c r="B30" s="24">
        <v>5</v>
      </c>
      <c r="C30" s="39">
        <v>165</v>
      </c>
      <c r="D30" s="104">
        <f>C30*B30</f>
        <v>825</v>
      </c>
    </row>
    <row r="31" spans="1:4" ht="15.75" thickBot="1" x14ac:dyDescent="0.3">
      <c r="A31" s="235" t="s">
        <v>22</v>
      </c>
      <c r="B31" s="235"/>
      <c r="C31" s="235"/>
      <c r="D31" s="91">
        <f>SUM(D28:D30)</f>
        <v>8705</v>
      </c>
    </row>
    <row r="32" spans="1:4" ht="15" thickBot="1" x14ac:dyDescent="0.25">
      <c r="A32" s="236" t="s">
        <v>129</v>
      </c>
      <c r="B32" s="236"/>
      <c r="C32" s="236"/>
      <c r="D32" s="105">
        <v>1865</v>
      </c>
    </row>
    <row r="33" spans="1:6" ht="16.5" thickTop="1" thickBot="1" x14ac:dyDescent="0.3">
      <c r="A33" s="237" t="s">
        <v>22</v>
      </c>
      <c r="B33" s="237"/>
      <c r="C33" s="239"/>
      <c r="D33" s="92">
        <f>SUM(D31:D32)</f>
        <v>10570</v>
      </c>
    </row>
    <row r="34" spans="1:6" ht="6.95" customHeight="1" thickTop="1" x14ac:dyDescent="0.25">
      <c r="A34" s="93"/>
      <c r="B34" s="93"/>
      <c r="C34" s="93"/>
      <c r="D34" s="63"/>
    </row>
    <row r="35" spans="1:6" ht="13.5" thickBot="1" x14ac:dyDescent="0.25">
      <c r="A35" s="233" t="s">
        <v>102</v>
      </c>
      <c r="B35" s="95" t="s">
        <v>52</v>
      </c>
      <c r="C35" s="96" t="s">
        <v>51</v>
      </c>
      <c r="D35" s="96" t="s">
        <v>22</v>
      </c>
    </row>
    <row r="36" spans="1:6" ht="14.25" x14ac:dyDescent="0.2">
      <c r="A36" s="234"/>
      <c r="B36" s="70">
        <v>1</v>
      </c>
      <c r="C36" s="71">
        <v>8250</v>
      </c>
      <c r="D36" s="101">
        <f>C36*B36</f>
        <v>8250</v>
      </c>
      <c r="E36" s="46"/>
      <c r="F36" t="s">
        <v>136</v>
      </c>
    </row>
    <row r="37" spans="1:6" ht="14.25" x14ac:dyDescent="0.2">
      <c r="A37" s="102" t="s">
        <v>12</v>
      </c>
      <c r="B37" s="24">
        <v>6</v>
      </c>
      <c r="C37" s="39">
        <v>190</v>
      </c>
      <c r="D37" s="39">
        <f>C37*B37</f>
        <v>1140</v>
      </c>
    </row>
    <row r="38" spans="1:6" ht="15" thickBot="1" x14ac:dyDescent="0.25">
      <c r="A38" s="102" t="s">
        <v>95</v>
      </c>
      <c r="B38" s="24">
        <v>6</v>
      </c>
      <c r="C38" s="39">
        <v>165</v>
      </c>
      <c r="D38" s="104">
        <f>C38*B38</f>
        <v>990</v>
      </c>
    </row>
    <row r="39" spans="1:6" ht="15.75" thickBot="1" x14ac:dyDescent="0.3">
      <c r="A39" s="235" t="s">
        <v>22</v>
      </c>
      <c r="B39" s="235"/>
      <c r="C39" s="235"/>
      <c r="D39" s="91">
        <f>SUM(D36:D38)</f>
        <v>10380</v>
      </c>
    </row>
    <row r="40" spans="1:6" ht="15" thickBot="1" x14ac:dyDescent="0.25">
      <c r="A40" s="236" t="s">
        <v>128</v>
      </c>
      <c r="B40" s="236"/>
      <c r="C40" s="236"/>
      <c r="D40" s="105">
        <v>1920</v>
      </c>
      <c r="F40" s="46"/>
    </row>
    <row r="41" spans="1:6" ht="16.5" thickTop="1" thickBot="1" x14ac:dyDescent="0.3">
      <c r="A41" s="237" t="s">
        <v>22</v>
      </c>
      <c r="B41" s="237"/>
      <c r="C41" s="239"/>
      <c r="D41" s="92">
        <f>SUM(D39:D40)</f>
        <v>12300</v>
      </c>
    </row>
    <row r="42" spans="1:6" ht="6.95" customHeight="1" thickTop="1" x14ac:dyDescent="0.25">
      <c r="A42" s="93"/>
      <c r="B42" s="93"/>
      <c r="C42" s="93"/>
      <c r="D42" s="63"/>
    </row>
    <row r="43" spans="1:6" ht="13.5" thickBot="1" x14ac:dyDescent="0.25">
      <c r="A43" s="233" t="s">
        <v>123</v>
      </c>
      <c r="B43" s="95" t="s">
        <v>52</v>
      </c>
      <c r="C43" s="96" t="s">
        <v>51</v>
      </c>
      <c r="D43" s="96" t="s">
        <v>22</v>
      </c>
    </row>
    <row r="44" spans="1:6" ht="14.25" x14ac:dyDescent="0.2">
      <c r="A44" s="234"/>
      <c r="B44" s="70">
        <v>1</v>
      </c>
      <c r="C44" s="71">
        <v>8650</v>
      </c>
      <c r="D44" s="101">
        <v>9350</v>
      </c>
      <c r="E44" s="46"/>
      <c r="F44" s="46"/>
    </row>
    <row r="45" spans="1:6" ht="14.25" x14ac:dyDescent="0.2">
      <c r="A45" s="102" t="s">
        <v>12</v>
      </c>
      <c r="B45" s="24">
        <v>7</v>
      </c>
      <c r="C45" s="39">
        <v>190</v>
      </c>
      <c r="D45" s="39">
        <f>C45*B45</f>
        <v>1330</v>
      </c>
    </row>
    <row r="46" spans="1:6" ht="15" thickBot="1" x14ac:dyDescent="0.25">
      <c r="A46" s="102" t="s">
        <v>95</v>
      </c>
      <c r="B46" s="24">
        <v>7</v>
      </c>
      <c r="C46" s="39">
        <v>165</v>
      </c>
      <c r="D46" s="104">
        <f>C46*B46</f>
        <v>1155</v>
      </c>
    </row>
    <row r="47" spans="1:6" ht="15.75" thickBot="1" x14ac:dyDescent="0.3">
      <c r="A47" s="235" t="s">
        <v>22</v>
      </c>
      <c r="B47" s="235"/>
      <c r="C47" s="235"/>
      <c r="D47" s="91">
        <f>SUM(D44:D46)</f>
        <v>11835</v>
      </c>
    </row>
    <row r="48" spans="1:6" ht="15" thickBot="1" x14ac:dyDescent="0.25">
      <c r="A48" s="236" t="s">
        <v>127</v>
      </c>
      <c r="B48" s="236"/>
      <c r="C48" s="236"/>
      <c r="D48" s="105">
        <v>2055</v>
      </c>
    </row>
    <row r="49" spans="1:7" ht="16.5" thickTop="1" thickBot="1" x14ac:dyDescent="0.3">
      <c r="A49" s="237" t="s">
        <v>22</v>
      </c>
      <c r="B49" s="237"/>
      <c r="C49" s="239"/>
      <c r="D49" s="92">
        <f>SUM(D47:D48)</f>
        <v>13890</v>
      </c>
    </row>
    <row r="50" spans="1:7" ht="6.95" customHeight="1" thickTop="1" x14ac:dyDescent="0.25">
      <c r="A50" s="93"/>
      <c r="B50" s="93"/>
      <c r="C50" s="93"/>
      <c r="D50" s="63"/>
    </row>
    <row r="51" spans="1:7" ht="13.5" thickBot="1" x14ac:dyDescent="0.25">
      <c r="A51" s="233" t="s">
        <v>103</v>
      </c>
      <c r="B51" s="95" t="s">
        <v>52</v>
      </c>
      <c r="C51" s="96" t="s">
        <v>51</v>
      </c>
      <c r="D51" s="96" t="s">
        <v>22</v>
      </c>
    </row>
    <row r="52" spans="1:7" ht="14.25" x14ac:dyDescent="0.2">
      <c r="A52" s="234"/>
      <c r="B52" s="70">
        <v>1</v>
      </c>
      <c r="C52" s="71">
        <v>10780</v>
      </c>
      <c r="D52" s="106">
        <f>C52*B52</f>
        <v>10780</v>
      </c>
    </row>
    <row r="53" spans="1:7" ht="14.25" x14ac:dyDescent="0.2">
      <c r="A53" s="102" t="s">
        <v>12</v>
      </c>
      <c r="B53" s="24">
        <v>8</v>
      </c>
      <c r="C53" s="39">
        <v>190</v>
      </c>
      <c r="D53" s="39">
        <f>C53*B53</f>
        <v>1520</v>
      </c>
    </row>
    <row r="54" spans="1:7" ht="15" thickBot="1" x14ac:dyDescent="0.25">
      <c r="A54" s="102" t="s">
        <v>95</v>
      </c>
      <c r="B54" s="24">
        <v>8</v>
      </c>
      <c r="C54" s="39">
        <v>165</v>
      </c>
      <c r="D54" s="104">
        <f>C54*B54</f>
        <v>1320</v>
      </c>
    </row>
    <row r="55" spans="1:7" ht="15.75" thickBot="1" x14ac:dyDescent="0.3">
      <c r="A55" s="235" t="s">
        <v>22</v>
      </c>
      <c r="B55" s="235"/>
      <c r="C55" s="235"/>
      <c r="D55" s="91">
        <f>SUM(D52:D54)</f>
        <v>13620</v>
      </c>
      <c r="G55" s="46"/>
    </row>
    <row r="56" spans="1:7" ht="15" thickBot="1" x14ac:dyDescent="0.25">
      <c r="A56" s="236" t="s">
        <v>126</v>
      </c>
      <c r="B56" s="236"/>
      <c r="C56" s="236"/>
      <c r="D56" s="105">
        <v>2200</v>
      </c>
    </row>
    <row r="57" spans="1:7" ht="16.5" thickTop="1" thickBot="1" x14ac:dyDescent="0.3">
      <c r="A57" s="237" t="s">
        <v>22</v>
      </c>
      <c r="B57" s="237"/>
      <c r="C57" s="239"/>
      <c r="D57" s="92">
        <f>SUM(D55:D56)</f>
        <v>15820</v>
      </c>
    </row>
    <row r="58" spans="1:7" ht="6.95" customHeight="1" thickTop="1" x14ac:dyDescent="0.25">
      <c r="A58" s="230"/>
      <c r="B58" s="230"/>
      <c r="C58" s="230"/>
      <c r="D58" s="230"/>
    </row>
    <row r="59" spans="1:7" ht="13.5" thickBot="1" x14ac:dyDescent="0.25">
      <c r="A59" s="233" t="s">
        <v>104</v>
      </c>
      <c r="B59" s="99" t="s">
        <v>52</v>
      </c>
      <c r="C59" s="100" t="s">
        <v>51</v>
      </c>
      <c r="D59" s="100" t="s">
        <v>22</v>
      </c>
    </row>
    <row r="60" spans="1:7" ht="14.25" x14ac:dyDescent="0.2">
      <c r="A60" s="234"/>
      <c r="B60" s="97">
        <v>1</v>
      </c>
      <c r="C60" s="98">
        <v>12000</v>
      </c>
      <c r="D60" s="41">
        <v>13000</v>
      </c>
      <c r="F60" s="46"/>
    </row>
    <row r="61" spans="1:7" ht="14.25" x14ac:dyDescent="0.2">
      <c r="A61" s="102" t="s">
        <v>12</v>
      </c>
      <c r="B61" s="24">
        <v>10</v>
      </c>
      <c r="C61" s="39">
        <v>190</v>
      </c>
      <c r="D61" s="39">
        <f>C61*B61</f>
        <v>1900</v>
      </c>
    </row>
    <row r="62" spans="1:7" ht="15" thickBot="1" x14ac:dyDescent="0.25">
      <c r="A62" s="102" t="s">
        <v>95</v>
      </c>
      <c r="B62" s="24">
        <v>10</v>
      </c>
      <c r="C62" s="39">
        <v>165</v>
      </c>
      <c r="D62" s="104">
        <f>C62*B62</f>
        <v>1650</v>
      </c>
    </row>
    <row r="63" spans="1:7" ht="15.75" thickBot="1" x14ac:dyDescent="0.3">
      <c r="A63" s="235" t="s">
        <v>22</v>
      </c>
      <c r="B63" s="235"/>
      <c r="C63" s="235"/>
      <c r="D63" s="91">
        <f>SUM(D60:D62)</f>
        <v>16550</v>
      </c>
    </row>
    <row r="64" spans="1:7" ht="15" thickBot="1" x14ac:dyDescent="0.25">
      <c r="A64" s="236" t="s">
        <v>125</v>
      </c>
      <c r="B64" s="236"/>
      <c r="C64" s="236"/>
      <c r="D64" s="105">
        <v>2350</v>
      </c>
    </row>
    <row r="65" spans="1:6" ht="16.5" thickTop="1" thickBot="1" x14ac:dyDescent="0.3">
      <c r="A65" s="237" t="s">
        <v>22</v>
      </c>
      <c r="B65" s="237"/>
      <c r="C65" s="239"/>
      <c r="D65" s="92">
        <f>SUM(D63:D64)</f>
        <v>18900</v>
      </c>
    </row>
    <row r="66" spans="1:6" ht="6.95" customHeight="1" thickTop="1" x14ac:dyDescent="0.25">
      <c r="A66" s="230"/>
      <c r="B66" s="230"/>
      <c r="C66" s="230"/>
      <c r="D66" s="230"/>
    </row>
    <row r="67" spans="1:6" ht="13.5" thickBot="1" x14ac:dyDescent="0.25">
      <c r="A67" s="233" t="s">
        <v>105</v>
      </c>
      <c r="B67" s="99" t="s">
        <v>52</v>
      </c>
      <c r="C67" s="100" t="s">
        <v>51</v>
      </c>
      <c r="D67" s="100" t="s">
        <v>22</v>
      </c>
    </row>
    <row r="68" spans="1:6" ht="14.25" x14ac:dyDescent="0.2">
      <c r="A68" s="234"/>
      <c r="B68" s="97">
        <v>1</v>
      </c>
      <c r="C68" s="98">
        <v>14200</v>
      </c>
      <c r="D68" s="98">
        <v>15200</v>
      </c>
      <c r="F68" s="46"/>
    </row>
    <row r="69" spans="1:6" ht="14.25" x14ac:dyDescent="0.2">
      <c r="A69" s="102" t="s">
        <v>12</v>
      </c>
      <c r="B69" s="24">
        <v>12</v>
      </c>
      <c r="C69" s="39">
        <v>190</v>
      </c>
      <c r="D69" s="39">
        <f>C69*B69</f>
        <v>2280</v>
      </c>
    </row>
    <row r="70" spans="1:6" ht="15" thickBot="1" x14ac:dyDescent="0.25">
      <c r="A70" s="102" t="s">
        <v>95</v>
      </c>
      <c r="B70" s="24">
        <v>12</v>
      </c>
      <c r="C70" s="39">
        <v>165</v>
      </c>
      <c r="D70" s="104">
        <f>C70*B70</f>
        <v>1980</v>
      </c>
    </row>
    <row r="71" spans="1:6" ht="15.75" thickBot="1" x14ac:dyDescent="0.3">
      <c r="A71" s="235" t="s">
        <v>22</v>
      </c>
      <c r="B71" s="235"/>
      <c r="C71" s="235"/>
      <c r="D71" s="91">
        <f>SUM(D68:D70)</f>
        <v>19460</v>
      </c>
    </row>
    <row r="72" spans="1:6" ht="15" thickBot="1" x14ac:dyDescent="0.25">
      <c r="A72" s="236" t="s">
        <v>124</v>
      </c>
      <c r="B72" s="236"/>
      <c r="C72" s="236"/>
      <c r="D72" s="105">
        <v>2530</v>
      </c>
    </row>
    <row r="73" spans="1:6" ht="16.5" thickTop="1" thickBot="1" x14ac:dyDescent="0.3">
      <c r="A73" s="237" t="s">
        <v>22</v>
      </c>
      <c r="B73" s="237"/>
      <c r="C73" s="239"/>
      <c r="D73" s="92">
        <f>SUM(D71:D72)</f>
        <v>21990</v>
      </c>
    </row>
    <row r="74" spans="1:6" ht="15.75" thickTop="1" x14ac:dyDescent="0.25">
      <c r="A74" s="61"/>
      <c r="B74" s="62"/>
      <c r="C74" s="63"/>
      <c r="D74" s="63"/>
    </row>
    <row r="75" spans="1:6" ht="15" x14ac:dyDescent="0.25">
      <c r="A75" s="61"/>
      <c r="B75" s="62"/>
      <c r="C75" s="63"/>
      <c r="D75" s="63"/>
    </row>
    <row r="76" spans="1:6" ht="15" x14ac:dyDescent="0.25">
      <c r="A76" s="61"/>
      <c r="B76" s="62"/>
      <c r="C76" s="63"/>
      <c r="D76" s="63"/>
    </row>
    <row r="77" spans="1:6" ht="15" x14ac:dyDescent="0.25">
      <c r="A77" s="61"/>
      <c r="B77" s="62"/>
      <c r="C77" s="63"/>
      <c r="D77" s="63"/>
    </row>
    <row r="78" spans="1:6" ht="15" x14ac:dyDescent="0.25">
      <c r="A78" s="61"/>
      <c r="B78" s="62"/>
      <c r="C78" s="63"/>
      <c r="D78" s="63"/>
    </row>
    <row r="79" spans="1:6" ht="15" x14ac:dyDescent="0.25">
      <c r="A79" s="61"/>
      <c r="B79" s="62"/>
      <c r="C79" s="63"/>
      <c r="D79" s="63"/>
    </row>
    <row r="80" spans="1:6" ht="15" x14ac:dyDescent="0.25">
      <c r="A80" s="61"/>
      <c r="B80" s="62"/>
      <c r="C80" s="63"/>
      <c r="D80" s="63"/>
    </row>
    <row r="81" spans="1:4" ht="15.75" thickBot="1" x14ac:dyDescent="0.3">
      <c r="A81" s="61"/>
      <c r="B81" s="62"/>
      <c r="C81" s="63"/>
      <c r="D81" s="63"/>
    </row>
    <row r="82" spans="1:4" ht="15.75" thickBot="1" x14ac:dyDescent="0.3">
      <c r="A82" s="240" t="s">
        <v>97</v>
      </c>
      <c r="B82" s="241"/>
      <c r="C82" s="241"/>
      <c r="D82" s="242"/>
    </row>
    <row r="83" spans="1:4" ht="14.25" x14ac:dyDescent="0.2">
      <c r="A83" s="248" t="s">
        <v>109</v>
      </c>
      <c r="B83" s="249"/>
      <c r="C83" s="250"/>
      <c r="D83" s="54">
        <v>300</v>
      </c>
    </row>
    <row r="84" spans="1:4" ht="15" x14ac:dyDescent="0.25">
      <c r="A84" s="77" t="s">
        <v>132</v>
      </c>
      <c r="B84" s="78"/>
      <c r="C84" s="79"/>
      <c r="D84" s="73">
        <v>1100</v>
      </c>
    </row>
    <row r="85" spans="1:4" ht="15" x14ac:dyDescent="0.25">
      <c r="A85" s="251" t="s">
        <v>116</v>
      </c>
      <c r="B85" s="252"/>
      <c r="C85" s="253"/>
      <c r="D85" s="73">
        <v>600</v>
      </c>
    </row>
    <row r="86" spans="1:4" ht="15" x14ac:dyDescent="0.25">
      <c r="A86" s="85" t="s">
        <v>135</v>
      </c>
      <c r="B86" s="86"/>
      <c r="C86" s="87"/>
      <c r="D86" s="73">
        <v>190</v>
      </c>
    </row>
    <row r="87" spans="1:4" ht="15" x14ac:dyDescent="0.25">
      <c r="A87" s="254" t="s">
        <v>117</v>
      </c>
      <c r="B87" s="255"/>
      <c r="C87" s="256"/>
      <c r="D87" s="48">
        <v>150</v>
      </c>
    </row>
    <row r="88" spans="1:4" ht="15" x14ac:dyDescent="0.25">
      <c r="A88" s="254" t="s">
        <v>133</v>
      </c>
      <c r="B88" s="255"/>
      <c r="C88" s="256"/>
      <c r="D88" s="48">
        <v>95</v>
      </c>
    </row>
    <row r="89" spans="1:4" ht="14.25" x14ac:dyDescent="0.2">
      <c r="A89" s="254" t="s">
        <v>71</v>
      </c>
      <c r="B89" s="255"/>
      <c r="C89" s="256"/>
      <c r="D89" s="48">
        <v>12</v>
      </c>
    </row>
    <row r="90" spans="1:4" ht="14.25" x14ac:dyDescent="0.2">
      <c r="A90" s="254" t="s">
        <v>108</v>
      </c>
      <c r="B90" s="255"/>
      <c r="C90" s="256"/>
      <c r="D90" s="48">
        <v>18</v>
      </c>
    </row>
    <row r="91" spans="1:4" ht="14.25" x14ac:dyDescent="0.2">
      <c r="A91" s="243" t="s">
        <v>72</v>
      </c>
      <c r="B91" s="244"/>
      <c r="C91" s="244"/>
      <c r="D91" s="48">
        <v>25</v>
      </c>
    </row>
    <row r="92" spans="1:4" ht="14.25" x14ac:dyDescent="0.2">
      <c r="A92" s="245" t="s">
        <v>93</v>
      </c>
      <c r="B92" s="246"/>
      <c r="C92" s="247"/>
      <c r="D92" s="52">
        <v>110</v>
      </c>
    </row>
    <row r="93" spans="1:4" ht="14.25" x14ac:dyDescent="0.2">
      <c r="A93" s="80" t="s">
        <v>114</v>
      </c>
      <c r="B93" s="81"/>
      <c r="C93" s="82"/>
      <c r="D93" s="52">
        <v>50</v>
      </c>
    </row>
    <row r="94" spans="1:4" ht="15" x14ac:dyDescent="0.25">
      <c r="A94" s="35" t="s">
        <v>134</v>
      </c>
      <c r="B94" s="53"/>
      <c r="C94" s="39"/>
      <c r="D94" s="48">
        <v>165</v>
      </c>
    </row>
    <row r="95" spans="1:4" ht="15" thickBot="1" x14ac:dyDescent="0.25">
      <c r="A95" s="55" t="s">
        <v>96</v>
      </c>
      <c r="B95" s="56"/>
      <c r="C95" s="57"/>
      <c r="D95" s="51">
        <v>400</v>
      </c>
    </row>
    <row r="96" spans="1:4" ht="15.75" x14ac:dyDescent="0.25">
      <c r="A96" s="3"/>
      <c r="B96" s="4"/>
      <c r="C96" s="43"/>
      <c r="D96" s="44"/>
    </row>
    <row r="97" spans="1:4" ht="15.75" x14ac:dyDescent="0.25">
      <c r="A97" s="83" t="s">
        <v>118</v>
      </c>
      <c r="B97" s="4"/>
      <c r="C97" s="43"/>
      <c r="D97" s="44"/>
    </row>
    <row r="98" spans="1:4" ht="15" x14ac:dyDescent="0.2">
      <c r="A98" s="84" t="s">
        <v>119</v>
      </c>
      <c r="B98" s="8"/>
      <c r="C98" s="44">
        <v>165</v>
      </c>
      <c r="D98" s="44"/>
    </row>
    <row r="99" spans="1:4" ht="15" x14ac:dyDescent="0.2">
      <c r="A99" s="84" t="s">
        <v>120</v>
      </c>
      <c r="B99" s="8"/>
      <c r="C99" s="44">
        <v>150</v>
      </c>
      <c r="D99" s="44"/>
    </row>
    <row r="100" spans="1:4" x14ac:dyDescent="0.2">
      <c r="A100" s="7"/>
      <c r="B100" s="7"/>
      <c r="C100" s="45"/>
      <c r="D100" s="45"/>
    </row>
    <row r="101" spans="1:4" x14ac:dyDescent="0.2">
      <c r="A101" s="1"/>
      <c r="B101" s="1"/>
    </row>
    <row r="102" spans="1:4" x14ac:dyDescent="0.2">
      <c r="A102" s="1"/>
      <c r="B102" s="1"/>
    </row>
    <row r="103" spans="1:4" x14ac:dyDescent="0.2">
      <c r="A103" s="1"/>
      <c r="B103" s="1"/>
    </row>
    <row r="104" spans="1:4" x14ac:dyDescent="0.2">
      <c r="A104" s="1"/>
      <c r="B104" s="1"/>
    </row>
    <row r="105" spans="1:4" x14ac:dyDescent="0.2">
      <c r="A105" s="1"/>
      <c r="B105" s="1"/>
    </row>
    <row r="106" spans="1:4" x14ac:dyDescent="0.2">
      <c r="A106" s="1"/>
      <c r="B106" s="1"/>
    </row>
    <row r="107" spans="1:4" x14ac:dyDescent="0.2">
      <c r="A107" s="1"/>
      <c r="B107" s="1"/>
    </row>
    <row r="108" spans="1:4" x14ac:dyDescent="0.2">
      <c r="A108" s="1"/>
      <c r="B108" s="1"/>
    </row>
    <row r="109" spans="1:4" x14ac:dyDescent="0.2">
      <c r="A109" s="1"/>
      <c r="B109" s="1"/>
    </row>
    <row r="110" spans="1:4" x14ac:dyDescent="0.2">
      <c r="A110" s="1"/>
      <c r="B110" s="1"/>
    </row>
    <row r="111" spans="1:4" x14ac:dyDescent="0.2">
      <c r="A111" s="1"/>
      <c r="B111" s="1"/>
    </row>
    <row r="112" spans="1:4" x14ac:dyDescent="0.2">
      <c r="A112" s="1"/>
      <c r="B112" s="1"/>
    </row>
    <row r="113" spans="1:2" x14ac:dyDescent="0.2">
      <c r="A113" s="1"/>
      <c r="B113" s="1"/>
    </row>
    <row r="114" spans="1:2" x14ac:dyDescent="0.2">
      <c r="A114" s="1"/>
      <c r="B114" s="1"/>
    </row>
    <row r="115" spans="1:2" x14ac:dyDescent="0.2">
      <c r="A115" s="1"/>
      <c r="B115" s="1"/>
    </row>
    <row r="116" spans="1:2" x14ac:dyDescent="0.2">
      <c r="A116" s="1"/>
      <c r="B116" s="1"/>
    </row>
    <row r="117" spans="1:2" x14ac:dyDescent="0.2">
      <c r="A117" s="1"/>
      <c r="B117" s="1"/>
    </row>
    <row r="118" spans="1:2" x14ac:dyDescent="0.2">
      <c r="A118" s="1"/>
      <c r="B118" s="1"/>
    </row>
    <row r="119" spans="1:2" x14ac:dyDescent="0.2">
      <c r="A119" s="1"/>
      <c r="B119" s="1"/>
    </row>
  </sheetData>
  <mergeCells count="50">
    <mergeCell ref="A92:C92"/>
    <mergeCell ref="A88:C88"/>
    <mergeCell ref="A89:C89"/>
    <mergeCell ref="A90:C90"/>
    <mergeCell ref="A91:C91"/>
    <mergeCell ref="A83:C83"/>
    <mergeCell ref="A85:C85"/>
    <mergeCell ref="A87:C87"/>
    <mergeCell ref="A1:D1"/>
    <mergeCell ref="A82:D82"/>
    <mergeCell ref="A26:D26"/>
    <mergeCell ref="A2:D2"/>
    <mergeCell ref="A66:D66"/>
    <mergeCell ref="A58:D58"/>
    <mergeCell ref="A7:C7"/>
    <mergeCell ref="A9:C9"/>
    <mergeCell ref="A15:C15"/>
    <mergeCell ref="A17:C17"/>
    <mergeCell ref="A57:C57"/>
    <mergeCell ref="A8:C8"/>
    <mergeCell ref="A16:C16"/>
    <mergeCell ref="A33:C33"/>
    <mergeCell ref="A39:C39"/>
    <mergeCell ref="A3:A4"/>
    <mergeCell ref="A27:A28"/>
    <mergeCell ref="A35:A36"/>
    <mergeCell ref="A24:C24"/>
    <mergeCell ref="A32:C32"/>
    <mergeCell ref="A19:A20"/>
    <mergeCell ref="A11:A12"/>
    <mergeCell ref="A23:C23"/>
    <mergeCell ref="A25:C25"/>
    <mergeCell ref="A31:C31"/>
    <mergeCell ref="A40:C40"/>
    <mergeCell ref="A56:C56"/>
    <mergeCell ref="A51:A52"/>
    <mergeCell ref="A43:A44"/>
    <mergeCell ref="A47:C47"/>
    <mergeCell ref="A48:C48"/>
    <mergeCell ref="A49:C49"/>
    <mergeCell ref="A41:C41"/>
    <mergeCell ref="A55:C55"/>
    <mergeCell ref="A71:C71"/>
    <mergeCell ref="A72:C72"/>
    <mergeCell ref="A73:C73"/>
    <mergeCell ref="A67:A68"/>
    <mergeCell ref="A59:A60"/>
    <mergeCell ref="A63:C63"/>
    <mergeCell ref="A64:C64"/>
    <mergeCell ref="A65:C65"/>
  </mergeCells>
  <phoneticPr fontId="0" type="noConversion"/>
  <printOptions horizontalCentered="1"/>
  <pageMargins left="0.35433070866141736" right="0.35433070866141736" top="0.31496062992125984" bottom="0.23622047244094491" header="0.70866141732283472" footer="0.31496062992125984"/>
  <pageSetup paperSize="11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workbookViewId="0">
      <selection sqref="A1:D1"/>
    </sheetView>
  </sheetViews>
  <sheetFormatPr defaultRowHeight="12.75" x14ac:dyDescent="0.2"/>
  <cols>
    <col min="1" max="1" width="26" customWidth="1"/>
    <col min="2" max="2" width="5.140625" customWidth="1"/>
    <col min="3" max="3" width="16.42578125" style="46" customWidth="1"/>
    <col min="4" max="4" width="13.42578125" style="46" customWidth="1"/>
  </cols>
  <sheetData>
    <row r="1" spans="1:4" s="29" customFormat="1" ht="18.600000000000001" customHeight="1" thickBot="1" x14ac:dyDescent="0.25">
      <c r="A1" s="257" t="s">
        <v>110</v>
      </c>
      <c r="B1" s="257"/>
      <c r="C1" s="257"/>
      <c r="D1" s="257"/>
    </row>
    <row r="2" spans="1:4" s="29" customFormat="1" ht="15.75" thickBot="1" x14ac:dyDescent="0.25">
      <c r="A2" s="36" t="s">
        <v>3</v>
      </c>
      <c r="B2" s="37" t="s">
        <v>52</v>
      </c>
      <c r="C2" s="38" t="s">
        <v>51</v>
      </c>
      <c r="D2" s="47" t="s">
        <v>22</v>
      </c>
    </row>
    <row r="3" spans="1:4" s="29" customFormat="1" ht="15.75" thickBot="1" x14ac:dyDescent="0.25">
      <c r="A3" s="258"/>
      <c r="B3" s="259"/>
      <c r="C3" s="259"/>
      <c r="D3" s="260"/>
    </row>
    <row r="4" spans="1:4" ht="15" x14ac:dyDescent="0.25">
      <c r="A4" s="69" t="s">
        <v>98</v>
      </c>
      <c r="B4" s="70">
        <v>1</v>
      </c>
      <c r="C4" s="71">
        <v>2800</v>
      </c>
      <c r="D4" s="72">
        <f>C4*B4</f>
        <v>2800</v>
      </c>
    </row>
    <row r="5" spans="1:4" ht="14.25" x14ac:dyDescent="0.2">
      <c r="A5" s="67" t="s">
        <v>12</v>
      </c>
      <c r="B5" s="24">
        <v>2</v>
      </c>
      <c r="C5" s="39">
        <v>185</v>
      </c>
      <c r="D5" s="48">
        <f>C5*B5</f>
        <v>370</v>
      </c>
    </row>
    <row r="6" spans="1:4" ht="15" thickBot="1" x14ac:dyDescent="0.25">
      <c r="A6" s="67" t="s">
        <v>95</v>
      </c>
      <c r="B6" s="24">
        <v>2</v>
      </c>
      <c r="C6" s="39">
        <v>150</v>
      </c>
      <c r="D6" s="73">
        <f>C6*B6</f>
        <v>300</v>
      </c>
    </row>
    <row r="7" spans="1:4" ht="15.75" thickBot="1" x14ac:dyDescent="0.3">
      <c r="A7" s="25" t="s">
        <v>22</v>
      </c>
      <c r="B7" s="26"/>
      <c r="C7" s="40"/>
      <c r="D7" s="49">
        <f>SUM(D4:D6)</f>
        <v>3470</v>
      </c>
    </row>
    <row r="8" spans="1:4" ht="15" thickBot="1" x14ac:dyDescent="0.25">
      <c r="A8" s="68" t="s">
        <v>111</v>
      </c>
      <c r="B8" s="27">
        <v>1</v>
      </c>
      <c r="C8" s="41"/>
      <c r="D8" s="50">
        <v>1200</v>
      </c>
    </row>
    <row r="9" spans="1:4" ht="15.75" thickBot="1" x14ac:dyDescent="0.3">
      <c r="A9" s="25" t="s">
        <v>22</v>
      </c>
      <c r="B9" s="26"/>
      <c r="C9" s="40"/>
      <c r="D9" s="49">
        <f>SUM(D7:D8)</f>
        <v>4670</v>
      </c>
    </row>
    <row r="10" spans="1:4" ht="15.75" thickBot="1" x14ac:dyDescent="0.3">
      <c r="A10" s="261"/>
      <c r="B10" s="230"/>
      <c r="C10" s="230"/>
      <c r="D10" s="262"/>
    </row>
    <row r="11" spans="1:4" ht="15" x14ac:dyDescent="0.25">
      <c r="A11" s="69" t="s">
        <v>99</v>
      </c>
      <c r="B11" s="70">
        <v>1</v>
      </c>
      <c r="C11" s="71">
        <v>4250</v>
      </c>
      <c r="D11" s="72">
        <f>C11*B11</f>
        <v>4250</v>
      </c>
    </row>
    <row r="12" spans="1:4" ht="14.25" x14ac:dyDescent="0.2">
      <c r="A12" s="67" t="s">
        <v>12</v>
      </c>
      <c r="B12" s="24">
        <v>3</v>
      </c>
      <c r="C12" s="39">
        <v>185</v>
      </c>
      <c r="D12" s="48">
        <f>C12*B12</f>
        <v>555</v>
      </c>
    </row>
    <row r="13" spans="1:4" ht="15" thickBot="1" x14ac:dyDescent="0.25">
      <c r="A13" s="67" t="s">
        <v>95</v>
      </c>
      <c r="B13" s="24">
        <v>3</v>
      </c>
      <c r="C13" s="39">
        <v>150</v>
      </c>
      <c r="D13" s="73">
        <f>C13*B13</f>
        <v>450</v>
      </c>
    </row>
    <row r="14" spans="1:4" ht="15.75" thickBot="1" x14ac:dyDescent="0.3">
      <c r="A14" s="25" t="s">
        <v>22</v>
      </c>
      <c r="B14" s="26"/>
      <c r="C14" s="40"/>
      <c r="D14" s="49">
        <f>SUM(D11:D13)</f>
        <v>5255</v>
      </c>
    </row>
    <row r="15" spans="1:4" ht="15" thickBot="1" x14ac:dyDescent="0.25">
      <c r="A15" s="68" t="s">
        <v>111</v>
      </c>
      <c r="B15" s="27">
        <v>1</v>
      </c>
      <c r="C15" s="41"/>
      <c r="D15" s="50">
        <v>1350</v>
      </c>
    </row>
    <row r="16" spans="1:4" ht="15.75" thickBot="1" x14ac:dyDescent="0.3">
      <c r="A16" s="25" t="s">
        <v>22</v>
      </c>
      <c r="B16" s="26"/>
      <c r="C16" s="40"/>
      <c r="D16" s="49">
        <f>SUM(D14:D15)</f>
        <v>6605</v>
      </c>
    </row>
    <row r="17" spans="1:4" ht="15.75" thickBot="1" x14ac:dyDescent="0.3">
      <c r="A17" s="261"/>
      <c r="B17" s="230"/>
      <c r="C17" s="230"/>
      <c r="D17" s="262"/>
    </row>
    <row r="18" spans="1:4" ht="15" x14ac:dyDescent="0.25">
      <c r="A18" s="69" t="s">
        <v>100</v>
      </c>
      <c r="B18" s="70">
        <v>1</v>
      </c>
      <c r="C18" s="71">
        <v>5500</v>
      </c>
      <c r="D18" s="72">
        <f>C18*B18</f>
        <v>5500</v>
      </c>
    </row>
    <row r="19" spans="1:4" ht="14.25" x14ac:dyDescent="0.2">
      <c r="A19" s="67" t="s">
        <v>12</v>
      </c>
      <c r="B19" s="24">
        <v>4</v>
      </c>
      <c r="C19" s="39">
        <v>185</v>
      </c>
      <c r="D19" s="48">
        <f>C19*B19</f>
        <v>740</v>
      </c>
    </row>
    <row r="20" spans="1:4" ht="15" thickBot="1" x14ac:dyDescent="0.25">
      <c r="A20" s="67" t="s">
        <v>95</v>
      </c>
      <c r="B20" s="24">
        <v>4</v>
      </c>
      <c r="C20" s="39">
        <v>150</v>
      </c>
      <c r="D20" s="73">
        <f>C20*B20</f>
        <v>600</v>
      </c>
    </row>
    <row r="21" spans="1:4" ht="15.75" thickBot="1" x14ac:dyDescent="0.3">
      <c r="A21" s="25" t="s">
        <v>22</v>
      </c>
      <c r="B21" s="26"/>
      <c r="C21" s="40"/>
      <c r="D21" s="49">
        <f>SUM(D18:D20)</f>
        <v>6840</v>
      </c>
    </row>
    <row r="22" spans="1:4" ht="15" thickBot="1" x14ac:dyDescent="0.25">
      <c r="A22" s="68" t="s">
        <v>111</v>
      </c>
      <c r="B22" s="27">
        <v>1</v>
      </c>
      <c r="C22" s="41"/>
      <c r="D22" s="50">
        <v>1675</v>
      </c>
    </row>
    <row r="23" spans="1:4" ht="15.75" thickBot="1" x14ac:dyDescent="0.3">
      <c r="A23" s="25" t="s">
        <v>22</v>
      </c>
      <c r="B23" s="26"/>
      <c r="C23" s="40"/>
      <c r="D23" s="49">
        <f>SUM(D21:D22)</f>
        <v>8515</v>
      </c>
    </row>
    <row r="24" spans="1:4" ht="15.75" thickBot="1" x14ac:dyDescent="0.3">
      <c r="A24" s="263"/>
      <c r="B24" s="264"/>
      <c r="C24" s="264"/>
      <c r="D24" s="265"/>
    </row>
    <row r="25" spans="1:4" ht="15" x14ac:dyDescent="0.25">
      <c r="A25" s="69" t="s">
        <v>101</v>
      </c>
      <c r="B25" s="70">
        <v>1</v>
      </c>
      <c r="C25" s="71">
        <v>6300</v>
      </c>
      <c r="D25" s="72">
        <f>C25*B25</f>
        <v>6300</v>
      </c>
    </row>
    <row r="26" spans="1:4" ht="14.25" x14ac:dyDescent="0.2">
      <c r="A26" s="67" t="s">
        <v>12</v>
      </c>
      <c r="B26" s="24">
        <v>5</v>
      </c>
      <c r="C26" s="39">
        <v>185</v>
      </c>
      <c r="D26" s="48">
        <f>C26*B26</f>
        <v>925</v>
      </c>
    </row>
    <row r="27" spans="1:4" ht="15" thickBot="1" x14ac:dyDescent="0.25">
      <c r="A27" s="67" t="s">
        <v>95</v>
      </c>
      <c r="B27" s="24">
        <v>5</v>
      </c>
      <c r="C27" s="39">
        <v>150</v>
      </c>
      <c r="D27" s="73">
        <f>C27*B27</f>
        <v>750</v>
      </c>
    </row>
    <row r="28" spans="1:4" ht="15.75" thickBot="1" x14ac:dyDescent="0.3">
      <c r="A28" s="25" t="s">
        <v>22</v>
      </c>
      <c r="B28" s="26"/>
      <c r="C28" s="40"/>
      <c r="D28" s="49">
        <f>SUM(D25:D27)</f>
        <v>7975</v>
      </c>
    </row>
    <row r="29" spans="1:4" ht="15" thickBot="1" x14ac:dyDescent="0.25">
      <c r="A29" s="68" t="s">
        <v>111</v>
      </c>
      <c r="B29" s="27">
        <v>1</v>
      </c>
      <c r="C29" s="41"/>
      <c r="D29" s="50">
        <v>1700</v>
      </c>
    </row>
    <row r="30" spans="1:4" ht="15.75" thickBot="1" x14ac:dyDescent="0.3">
      <c r="A30" s="25" t="s">
        <v>22</v>
      </c>
      <c r="B30" s="26"/>
      <c r="C30" s="40"/>
      <c r="D30" s="49">
        <f>SUM(D28:D29)</f>
        <v>9675</v>
      </c>
    </row>
    <row r="31" spans="1:4" ht="15.75" thickBot="1" x14ac:dyDescent="0.3">
      <c r="A31" s="263"/>
      <c r="B31" s="264"/>
      <c r="C31" s="264"/>
      <c r="D31" s="265"/>
    </row>
    <row r="32" spans="1:4" ht="15" x14ac:dyDescent="0.25">
      <c r="A32" s="69" t="s">
        <v>102</v>
      </c>
      <c r="B32" s="70">
        <v>1</v>
      </c>
      <c r="C32" s="71">
        <v>7500</v>
      </c>
      <c r="D32" s="72">
        <f>C32*B32</f>
        <v>7500</v>
      </c>
    </row>
    <row r="33" spans="1:7" ht="14.25" x14ac:dyDescent="0.2">
      <c r="A33" s="67" t="s">
        <v>12</v>
      </c>
      <c r="B33" s="24">
        <v>6</v>
      </c>
      <c r="C33" s="39">
        <v>185</v>
      </c>
      <c r="D33" s="48">
        <f>C33*B33</f>
        <v>1110</v>
      </c>
    </row>
    <row r="34" spans="1:7" ht="15" thickBot="1" x14ac:dyDescent="0.25">
      <c r="A34" s="67" t="s">
        <v>95</v>
      </c>
      <c r="B34" s="24">
        <v>6</v>
      </c>
      <c r="C34" s="39">
        <v>150</v>
      </c>
      <c r="D34" s="73">
        <f>C34*B34</f>
        <v>900</v>
      </c>
    </row>
    <row r="35" spans="1:7" ht="15.75" thickBot="1" x14ac:dyDescent="0.3">
      <c r="A35" s="25" t="s">
        <v>22</v>
      </c>
      <c r="B35" s="26"/>
      <c r="C35" s="40"/>
      <c r="D35" s="49">
        <f>SUM(D32:D34)</f>
        <v>9510</v>
      </c>
    </row>
    <row r="36" spans="1:7" ht="15" thickBot="1" x14ac:dyDescent="0.25">
      <c r="A36" s="68" t="s">
        <v>111</v>
      </c>
      <c r="B36" s="27">
        <v>1</v>
      </c>
      <c r="C36" s="41"/>
      <c r="D36" s="50">
        <v>1820</v>
      </c>
    </row>
    <row r="37" spans="1:7" ht="15.75" thickBot="1" x14ac:dyDescent="0.3">
      <c r="A37" s="25" t="s">
        <v>22</v>
      </c>
      <c r="B37" s="26"/>
      <c r="C37" s="40"/>
      <c r="D37" s="49">
        <f>SUM(D35:D36)</f>
        <v>11330</v>
      </c>
    </row>
    <row r="38" spans="1:7" ht="15" x14ac:dyDescent="0.25">
      <c r="A38" s="69" t="s">
        <v>103</v>
      </c>
      <c r="B38" s="70">
        <v>1</v>
      </c>
      <c r="C38" s="71">
        <v>9800</v>
      </c>
      <c r="D38" s="72">
        <f>C38*B38</f>
        <v>9800</v>
      </c>
    </row>
    <row r="39" spans="1:7" ht="14.25" x14ac:dyDescent="0.2">
      <c r="A39" s="67" t="s">
        <v>12</v>
      </c>
      <c r="B39" s="24">
        <v>8</v>
      </c>
      <c r="C39" s="39">
        <v>185</v>
      </c>
      <c r="D39" s="48">
        <f>C39*B39</f>
        <v>1480</v>
      </c>
    </row>
    <row r="40" spans="1:7" ht="15" thickBot="1" x14ac:dyDescent="0.25">
      <c r="A40" s="67" t="s">
        <v>95</v>
      </c>
      <c r="B40" s="24">
        <v>8</v>
      </c>
      <c r="C40" s="39">
        <v>150</v>
      </c>
      <c r="D40" s="73">
        <f>C40*B40</f>
        <v>1200</v>
      </c>
    </row>
    <row r="41" spans="1:7" ht="15.75" thickBot="1" x14ac:dyDescent="0.3">
      <c r="A41" s="25" t="s">
        <v>22</v>
      </c>
      <c r="B41" s="26"/>
      <c r="C41" s="42"/>
      <c r="D41" s="49">
        <f>SUM(D38:D40)</f>
        <v>12480</v>
      </c>
      <c r="G41" s="46"/>
    </row>
    <row r="42" spans="1:7" ht="15" thickBot="1" x14ac:dyDescent="0.25">
      <c r="A42" s="68" t="s">
        <v>111</v>
      </c>
      <c r="B42" s="27">
        <v>1</v>
      </c>
      <c r="C42" s="41"/>
      <c r="D42" s="50">
        <v>2050</v>
      </c>
    </row>
    <row r="43" spans="1:7" ht="15.75" thickBot="1" x14ac:dyDescent="0.3">
      <c r="A43" s="25" t="s">
        <v>22</v>
      </c>
      <c r="B43" s="26"/>
      <c r="C43" s="42"/>
      <c r="D43" s="49">
        <f>SUM(D41:D42)</f>
        <v>14530</v>
      </c>
    </row>
    <row r="44" spans="1:7" ht="15.75" thickBot="1" x14ac:dyDescent="0.3">
      <c r="A44" s="266"/>
      <c r="B44" s="267"/>
      <c r="C44" s="267"/>
      <c r="D44" s="268"/>
    </row>
    <row r="45" spans="1:7" ht="15" x14ac:dyDescent="0.25">
      <c r="A45" s="34" t="s">
        <v>104</v>
      </c>
      <c r="B45" s="24">
        <v>1</v>
      </c>
      <c r="C45" s="39">
        <v>12000</v>
      </c>
      <c r="D45" s="72">
        <f>C45*B45</f>
        <v>12000</v>
      </c>
    </row>
    <row r="46" spans="1:7" ht="14.25" x14ac:dyDescent="0.2">
      <c r="A46" s="67" t="s">
        <v>12</v>
      </c>
      <c r="B46" s="24">
        <v>10</v>
      </c>
      <c r="C46" s="39">
        <v>185</v>
      </c>
      <c r="D46" s="48">
        <f>C46*B46</f>
        <v>1850</v>
      </c>
    </row>
    <row r="47" spans="1:7" ht="15" thickBot="1" x14ac:dyDescent="0.25">
      <c r="A47" s="67" t="s">
        <v>95</v>
      </c>
      <c r="B47" s="24">
        <v>10</v>
      </c>
      <c r="C47" s="39">
        <v>150</v>
      </c>
      <c r="D47" s="73">
        <f>C47*B47</f>
        <v>1500</v>
      </c>
    </row>
    <row r="48" spans="1:7" ht="15.75" thickBot="1" x14ac:dyDescent="0.3">
      <c r="A48" s="25" t="s">
        <v>22</v>
      </c>
      <c r="B48" s="26"/>
      <c r="C48" s="42"/>
      <c r="D48" s="49">
        <f>SUM(D45:D47)</f>
        <v>15350</v>
      </c>
    </row>
    <row r="49" spans="1:4" ht="15" thickBot="1" x14ac:dyDescent="0.25">
      <c r="A49" s="68" t="s">
        <v>111</v>
      </c>
      <c r="B49" s="27">
        <v>1</v>
      </c>
      <c r="C49" s="41"/>
      <c r="D49" s="50">
        <v>2200</v>
      </c>
    </row>
    <row r="50" spans="1:4" ht="15.75" thickBot="1" x14ac:dyDescent="0.3">
      <c r="A50" s="25" t="s">
        <v>22</v>
      </c>
      <c r="B50" s="26"/>
      <c r="C50" s="42"/>
      <c r="D50" s="49">
        <f>SUM(D48:D49)</f>
        <v>17550</v>
      </c>
    </row>
    <row r="51" spans="1:4" ht="15.75" thickBot="1" x14ac:dyDescent="0.3">
      <c r="A51" s="263"/>
      <c r="B51" s="264"/>
      <c r="C51" s="264"/>
      <c r="D51" s="265"/>
    </row>
    <row r="52" spans="1:4" ht="15" x14ac:dyDescent="0.25">
      <c r="A52" s="69" t="s">
        <v>105</v>
      </c>
      <c r="B52" s="70">
        <v>1</v>
      </c>
      <c r="C52" s="71">
        <v>14200</v>
      </c>
      <c r="D52" s="72">
        <f>C52*B52</f>
        <v>14200</v>
      </c>
    </row>
    <row r="53" spans="1:4" ht="14.25" x14ac:dyDescent="0.2">
      <c r="A53" s="67" t="s">
        <v>12</v>
      </c>
      <c r="B53" s="24">
        <v>12</v>
      </c>
      <c r="C53" s="39">
        <v>185</v>
      </c>
      <c r="D53" s="48">
        <f>C53*B53</f>
        <v>2220</v>
      </c>
    </row>
    <row r="54" spans="1:4" ht="15" thickBot="1" x14ac:dyDescent="0.25">
      <c r="A54" s="67" t="s">
        <v>95</v>
      </c>
      <c r="B54" s="24">
        <v>12</v>
      </c>
      <c r="C54" s="39">
        <v>150</v>
      </c>
      <c r="D54" s="73">
        <f>C54*B54</f>
        <v>1800</v>
      </c>
    </row>
    <row r="55" spans="1:4" ht="15.75" thickBot="1" x14ac:dyDescent="0.3">
      <c r="A55" s="25" t="s">
        <v>22</v>
      </c>
      <c r="B55" s="26"/>
      <c r="C55" s="42"/>
      <c r="D55" s="49">
        <f>SUM(D52:D54)</f>
        <v>18220</v>
      </c>
    </row>
    <row r="56" spans="1:4" ht="15" thickBot="1" x14ac:dyDescent="0.25">
      <c r="A56" s="68" t="s">
        <v>111</v>
      </c>
      <c r="B56" s="27">
        <v>1</v>
      </c>
      <c r="C56" s="41"/>
      <c r="D56" s="50">
        <v>2300</v>
      </c>
    </row>
    <row r="57" spans="1:4" ht="15.75" thickBot="1" x14ac:dyDescent="0.3">
      <c r="A57" s="25" t="s">
        <v>22</v>
      </c>
      <c r="B57" s="26"/>
      <c r="C57" s="42"/>
      <c r="D57" s="49">
        <f>SUM(D55:D56)</f>
        <v>20520</v>
      </c>
    </row>
    <row r="58" spans="1:4" ht="15" x14ac:dyDescent="0.25">
      <c r="A58" s="58"/>
      <c r="B58" s="59"/>
      <c r="C58" s="60"/>
      <c r="D58" s="60"/>
    </row>
    <row r="59" spans="1:4" ht="15" x14ac:dyDescent="0.25">
      <c r="A59" s="61"/>
      <c r="B59" s="62"/>
      <c r="C59" s="63"/>
      <c r="D59" s="63"/>
    </row>
    <row r="60" spans="1:4" ht="15.75" thickBot="1" x14ac:dyDescent="0.3">
      <c r="A60" s="64"/>
      <c r="B60" s="65"/>
      <c r="C60" s="66"/>
      <c r="D60" s="66"/>
    </row>
    <row r="61" spans="1:4" ht="15.75" thickBot="1" x14ac:dyDescent="0.3">
      <c r="A61" s="240" t="s">
        <v>97</v>
      </c>
      <c r="B61" s="241"/>
      <c r="C61" s="241"/>
      <c r="D61" s="242"/>
    </row>
    <row r="62" spans="1:4" ht="14.25" x14ac:dyDescent="0.2">
      <c r="A62" s="248" t="s">
        <v>109</v>
      </c>
      <c r="B62" s="249"/>
      <c r="C62" s="250"/>
      <c r="D62" s="54">
        <v>280</v>
      </c>
    </row>
    <row r="63" spans="1:4" ht="15" x14ac:dyDescent="0.25">
      <c r="A63" s="85" t="s">
        <v>115</v>
      </c>
      <c r="B63" s="86"/>
      <c r="C63" s="87"/>
      <c r="D63" s="73">
        <v>1100</v>
      </c>
    </row>
    <row r="64" spans="1:4" ht="15" x14ac:dyDescent="0.25">
      <c r="A64" s="251" t="s">
        <v>116</v>
      </c>
      <c r="B64" s="252"/>
      <c r="C64" s="253"/>
      <c r="D64" s="73">
        <v>600</v>
      </c>
    </row>
    <row r="65" spans="1:4" ht="15" x14ac:dyDescent="0.25">
      <c r="A65" s="254" t="s">
        <v>117</v>
      </c>
      <c r="B65" s="255"/>
      <c r="C65" s="256"/>
      <c r="D65" s="48">
        <v>150</v>
      </c>
    </row>
    <row r="66" spans="1:4" ht="14.25" x14ac:dyDescent="0.2">
      <c r="A66" s="254" t="s">
        <v>106</v>
      </c>
      <c r="B66" s="255"/>
      <c r="C66" s="256"/>
      <c r="D66" s="48">
        <v>95</v>
      </c>
    </row>
    <row r="67" spans="1:4" ht="14.25" x14ac:dyDescent="0.2">
      <c r="A67" s="254" t="s">
        <v>71</v>
      </c>
      <c r="B67" s="255"/>
      <c r="C67" s="256"/>
      <c r="D67" s="48">
        <v>12</v>
      </c>
    </row>
    <row r="68" spans="1:4" ht="14.25" x14ac:dyDescent="0.2">
      <c r="A68" s="254" t="s">
        <v>108</v>
      </c>
      <c r="B68" s="255"/>
      <c r="C68" s="256"/>
      <c r="D68" s="48">
        <v>18</v>
      </c>
    </row>
    <row r="69" spans="1:4" ht="14.25" x14ac:dyDescent="0.2">
      <c r="A69" s="243" t="s">
        <v>72</v>
      </c>
      <c r="B69" s="244"/>
      <c r="C69" s="244"/>
      <c r="D69" s="48">
        <v>25</v>
      </c>
    </row>
    <row r="70" spans="1:4" ht="14.25" x14ac:dyDescent="0.2">
      <c r="A70" s="245" t="s">
        <v>93</v>
      </c>
      <c r="B70" s="246"/>
      <c r="C70" s="247"/>
      <c r="D70" s="52">
        <v>110</v>
      </c>
    </row>
    <row r="71" spans="1:4" ht="14.25" x14ac:dyDescent="0.2">
      <c r="A71" s="88" t="s">
        <v>114</v>
      </c>
      <c r="B71" s="89"/>
      <c r="C71" s="90"/>
      <c r="D71" s="52">
        <v>50</v>
      </c>
    </row>
    <row r="72" spans="1:4" ht="14.25" x14ac:dyDescent="0.2">
      <c r="A72" s="35" t="s">
        <v>107</v>
      </c>
      <c r="B72" s="53"/>
      <c r="C72" s="39"/>
      <c r="D72" s="48">
        <v>150</v>
      </c>
    </row>
    <row r="73" spans="1:4" ht="15" thickBot="1" x14ac:dyDescent="0.25">
      <c r="A73" s="55" t="s">
        <v>96</v>
      </c>
      <c r="B73" s="56"/>
      <c r="C73" s="57"/>
      <c r="D73" s="51">
        <v>400</v>
      </c>
    </row>
    <row r="74" spans="1:4" ht="15.75" x14ac:dyDescent="0.25">
      <c r="A74" s="3"/>
      <c r="B74" s="4"/>
      <c r="C74" s="43"/>
      <c r="D74" s="44"/>
    </row>
    <row r="75" spans="1:4" ht="15.75" x14ac:dyDescent="0.25">
      <c r="A75" s="83" t="s">
        <v>118</v>
      </c>
      <c r="B75" s="4"/>
      <c r="C75" s="43"/>
      <c r="D75" s="44"/>
    </row>
    <row r="76" spans="1:4" ht="15" x14ac:dyDescent="0.2">
      <c r="A76" s="84" t="s">
        <v>119</v>
      </c>
      <c r="B76" s="8"/>
      <c r="C76" s="44">
        <v>165</v>
      </c>
      <c r="D76" s="44"/>
    </row>
    <row r="77" spans="1:4" ht="15" x14ac:dyDescent="0.2">
      <c r="A77" s="84" t="s">
        <v>120</v>
      </c>
      <c r="B77" s="8"/>
      <c r="C77" s="44">
        <v>150</v>
      </c>
      <c r="D77" s="44"/>
    </row>
    <row r="78" spans="1:4" x14ac:dyDescent="0.2">
      <c r="A78" s="7"/>
      <c r="B78" s="7"/>
      <c r="C78" s="45"/>
      <c r="D78" s="45"/>
    </row>
    <row r="79" spans="1:4" x14ac:dyDescent="0.2">
      <c r="A79" s="1"/>
      <c r="B79" s="1"/>
    </row>
    <row r="80" spans="1:4" x14ac:dyDescent="0.2">
      <c r="A80" s="1"/>
      <c r="B80" s="1"/>
    </row>
    <row r="81" spans="1:2" x14ac:dyDescent="0.2">
      <c r="A81" s="1"/>
      <c r="B81" s="1"/>
    </row>
    <row r="82" spans="1:2" x14ac:dyDescent="0.2">
      <c r="A82" s="1"/>
      <c r="B82" s="1"/>
    </row>
    <row r="83" spans="1:2" x14ac:dyDescent="0.2">
      <c r="A83" s="1"/>
      <c r="B83" s="1"/>
    </row>
    <row r="84" spans="1:2" x14ac:dyDescent="0.2">
      <c r="A84" s="1"/>
      <c r="B84" s="1"/>
    </row>
    <row r="85" spans="1:2" x14ac:dyDescent="0.2">
      <c r="A85" s="1"/>
      <c r="B85" s="1"/>
    </row>
    <row r="86" spans="1:2" x14ac:dyDescent="0.2">
      <c r="A86" s="1"/>
      <c r="B86" s="1"/>
    </row>
    <row r="87" spans="1:2" x14ac:dyDescent="0.2">
      <c r="A87" s="1"/>
      <c r="B87" s="1"/>
    </row>
    <row r="88" spans="1:2" x14ac:dyDescent="0.2">
      <c r="A88" s="1"/>
      <c r="B88" s="1"/>
    </row>
    <row r="89" spans="1:2" x14ac:dyDescent="0.2">
      <c r="A89" s="1"/>
      <c r="B89" s="1"/>
    </row>
    <row r="90" spans="1:2" x14ac:dyDescent="0.2">
      <c r="A90" s="1"/>
      <c r="B90" s="1"/>
    </row>
    <row r="91" spans="1:2" x14ac:dyDescent="0.2">
      <c r="A91" s="1"/>
      <c r="B91" s="1"/>
    </row>
    <row r="92" spans="1:2" x14ac:dyDescent="0.2">
      <c r="A92" s="1"/>
      <c r="B92" s="1"/>
    </row>
    <row r="93" spans="1:2" x14ac:dyDescent="0.2">
      <c r="A93" s="1"/>
      <c r="B93" s="1"/>
    </row>
    <row r="94" spans="1:2" x14ac:dyDescent="0.2">
      <c r="A94" s="1"/>
      <c r="B94" s="1"/>
    </row>
    <row r="95" spans="1:2" x14ac:dyDescent="0.2">
      <c r="A95" s="1"/>
      <c r="B95" s="1"/>
    </row>
    <row r="96" spans="1:2" x14ac:dyDescent="0.2">
      <c r="A96" s="1"/>
      <c r="B96" s="1"/>
    </row>
    <row r="97" spans="1:2" x14ac:dyDescent="0.2">
      <c r="A97" s="1"/>
      <c r="B97" s="1"/>
    </row>
  </sheetData>
  <mergeCells count="17">
    <mergeCell ref="A65:C65"/>
    <mergeCell ref="A1:D1"/>
    <mergeCell ref="A3:D3"/>
    <mergeCell ref="A10:D10"/>
    <mergeCell ref="A17:D17"/>
    <mergeCell ref="A24:D24"/>
    <mergeCell ref="A31:D31"/>
    <mergeCell ref="A44:D44"/>
    <mergeCell ref="A51:D51"/>
    <mergeCell ref="A61:D61"/>
    <mergeCell ref="A62:C62"/>
    <mergeCell ref="A64:C64"/>
    <mergeCell ref="A66:C66"/>
    <mergeCell ref="A67:C67"/>
    <mergeCell ref="A68:C68"/>
    <mergeCell ref="A69:C69"/>
    <mergeCell ref="A70:C70"/>
  </mergeCells>
  <pageMargins left="0.74803149606299213" right="0.74803149606299213" top="0.31496062992125984" bottom="0.23622047244094491" header="0.70866141732283472" footer="0.31496062992125984"/>
  <pageSetup paperSize="9" orientation="landscape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activeCell="G64" sqref="G64"/>
    </sheetView>
  </sheetViews>
  <sheetFormatPr defaultRowHeight="12.75" x14ac:dyDescent="0.2"/>
  <cols>
    <col min="1" max="1" width="26" customWidth="1"/>
    <col min="2" max="2" width="5.140625" customWidth="1"/>
    <col min="3" max="3" width="16.42578125" style="46" customWidth="1"/>
    <col min="4" max="4" width="13.42578125" style="46" customWidth="1"/>
  </cols>
  <sheetData>
    <row r="1" spans="1:4" s="29" customFormat="1" ht="18.600000000000001" customHeight="1" thickBot="1" x14ac:dyDescent="0.25">
      <c r="A1" s="257" t="s">
        <v>112</v>
      </c>
      <c r="B1" s="257"/>
      <c r="C1" s="257"/>
      <c r="D1" s="257"/>
    </row>
    <row r="2" spans="1:4" s="29" customFormat="1" ht="15.75" thickBot="1" x14ac:dyDescent="0.25">
      <c r="A2" s="36" t="s">
        <v>3</v>
      </c>
      <c r="B2" s="37" t="s">
        <v>52</v>
      </c>
      <c r="C2" s="38" t="s">
        <v>51</v>
      </c>
      <c r="D2" s="47" t="s">
        <v>22</v>
      </c>
    </row>
    <row r="3" spans="1:4" s="29" customFormat="1" ht="15.75" thickBot="1" x14ac:dyDescent="0.25">
      <c r="A3" s="258"/>
      <c r="B3" s="259"/>
      <c r="C3" s="259"/>
      <c r="D3" s="260"/>
    </row>
    <row r="4" spans="1:4" ht="15" x14ac:dyDescent="0.25">
      <c r="A4" s="69" t="s">
        <v>98</v>
      </c>
      <c r="B4" s="70">
        <v>1</v>
      </c>
      <c r="C4" s="71">
        <f>2800-2800*20%</f>
        <v>2240</v>
      </c>
      <c r="D4" s="72">
        <f>C4*B4</f>
        <v>2240</v>
      </c>
    </row>
    <row r="5" spans="1:4" ht="14.25" x14ac:dyDescent="0.2">
      <c r="A5" s="67" t="s">
        <v>12</v>
      </c>
      <c r="B5" s="24">
        <v>2</v>
      </c>
      <c r="C5" s="39">
        <v>150</v>
      </c>
      <c r="D5" s="48">
        <f>C5*B5</f>
        <v>300</v>
      </c>
    </row>
    <row r="6" spans="1:4" ht="15" thickBot="1" x14ac:dyDescent="0.25">
      <c r="A6" s="67" t="s">
        <v>95</v>
      </c>
      <c r="B6" s="24">
        <v>2</v>
      </c>
      <c r="C6" s="39">
        <f>150-150*20%</f>
        <v>120</v>
      </c>
      <c r="D6" s="73">
        <f>C6*B6</f>
        <v>240</v>
      </c>
    </row>
    <row r="7" spans="1:4" ht="15.75" thickBot="1" x14ac:dyDescent="0.3">
      <c r="A7" s="25" t="s">
        <v>22</v>
      </c>
      <c r="B7" s="26"/>
      <c r="C7" s="40"/>
      <c r="D7" s="49">
        <f>SUM(D4:D6)</f>
        <v>2780</v>
      </c>
    </row>
    <row r="8" spans="1:4" ht="15" thickBot="1" x14ac:dyDescent="0.25">
      <c r="A8" s="68" t="s">
        <v>111</v>
      </c>
      <c r="B8" s="27">
        <v>1</v>
      </c>
      <c r="C8" s="41"/>
      <c r="D8" s="50">
        <v>1200</v>
      </c>
    </row>
    <row r="9" spans="1:4" ht="15.75" thickBot="1" x14ac:dyDescent="0.3">
      <c r="A9" s="25" t="s">
        <v>22</v>
      </c>
      <c r="B9" s="26"/>
      <c r="C9" s="40"/>
      <c r="D9" s="49">
        <f>SUM(D7:D8)</f>
        <v>3980</v>
      </c>
    </row>
    <row r="10" spans="1:4" ht="15.75" thickBot="1" x14ac:dyDescent="0.3">
      <c r="A10" s="261"/>
      <c r="B10" s="230"/>
      <c r="C10" s="230"/>
      <c r="D10" s="262"/>
    </row>
    <row r="11" spans="1:4" ht="15" x14ac:dyDescent="0.25">
      <c r="A11" s="69" t="s">
        <v>99</v>
      </c>
      <c r="B11" s="70">
        <v>1</v>
      </c>
      <c r="C11" s="71">
        <f>4250-4250*20%</f>
        <v>3400</v>
      </c>
      <c r="D11" s="72">
        <f>C11*B11</f>
        <v>3400</v>
      </c>
    </row>
    <row r="12" spans="1:4" ht="14.25" x14ac:dyDescent="0.2">
      <c r="A12" s="67" t="s">
        <v>12</v>
      </c>
      <c r="B12" s="24">
        <v>3</v>
      </c>
      <c r="C12" s="39">
        <v>150</v>
      </c>
      <c r="D12" s="48">
        <f>C12*B12</f>
        <v>450</v>
      </c>
    </row>
    <row r="13" spans="1:4" ht="15" thickBot="1" x14ac:dyDescent="0.25">
      <c r="A13" s="67" t="s">
        <v>95</v>
      </c>
      <c r="B13" s="24">
        <v>3</v>
      </c>
      <c r="C13" s="39">
        <f>150-150*20%</f>
        <v>120</v>
      </c>
      <c r="D13" s="73">
        <f>C13*B13</f>
        <v>360</v>
      </c>
    </row>
    <row r="14" spans="1:4" ht="15.75" thickBot="1" x14ac:dyDescent="0.3">
      <c r="A14" s="25" t="s">
        <v>22</v>
      </c>
      <c r="B14" s="26"/>
      <c r="C14" s="40"/>
      <c r="D14" s="49">
        <f>SUM(D11:D13)</f>
        <v>4210</v>
      </c>
    </row>
    <row r="15" spans="1:4" ht="15" thickBot="1" x14ac:dyDescent="0.25">
      <c r="A15" s="68" t="s">
        <v>111</v>
      </c>
      <c r="B15" s="27">
        <v>1</v>
      </c>
      <c r="C15" s="41"/>
      <c r="D15" s="50">
        <v>1350</v>
      </c>
    </row>
    <row r="16" spans="1:4" ht="15.75" thickBot="1" x14ac:dyDescent="0.3">
      <c r="A16" s="25" t="s">
        <v>22</v>
      </c>
      <c r="B16" s="26"/>
      <c r="C16" s="40"/>
      <c r="D16" s="49">
        <f>SUM(D14:D15)</f>
        <v>5560</v>
      </c>
    </row>
    <row r="17" spans="1:4" ht="15.75" thickBot="1" x14ac:dyDescent="0.3">
      <c r="A17" s="261"/>
      <c r="B17" s="230"/>
      <c r="C17" s="230"/>
      <c r="D17" s="262"/>
    </row>
    <row r="18" spans="1:4" ht="15" x14ac:dyDescent="0.25">
      <c r="A18" s="69" t="s">
        <v>100</v>
      </c>
      <c r="B18" s="70">
        <v>1</v>
      </c>
      <c r="C18" s="71">
        <f>5500-5500*20%</f>
        <v>4400</v>
      </c>
      <c r="D18" s="72">
        <f>C18*B18</f>
        <v>4400</v>
      </c>
    </row>
    <row r="19" spans="1:4" ht="14.25" x14ac:dyDescent="0.2">
      <c r="A19" s="67" t="s">
        <v>12</v>
      </c>
      <c r="B19" s="24">
        <v>4</v>
      </c>
      <c r="C19" s="39">
        <v>150</v>
      </c>
      <c r="D19" s="48">
        <f>C19*B19</f>
        <v>600</v>
      </c>
    </row>
    <row r="20" spans="1:4" ht="15" thickBot="1" x14ac:dyDescent="0.25">
      <c r="A20" s="67" t="s">
        <v>95</v>
      </c>
      <c r="B20" s="24">
        <v>4</v>
      </c>
      <c r="C20" s="39">
        <f>150-150*20%</f>
        <v>120</v>
      </c>
      <c r="D20" s="73">
        <f>C20*B20</f>
        <v>480</v>
      </c>
    </row>
    <row r="21" spans="1:4" ht="15.75" thickBot="1" x14ac:dyDescent="0.3">
      <c r="A21" s="25" t="s">
        <v>22</v>
      </c>
      <c r="B21" s="26"/>
      <c r="C21" s="40"/>
      <c r="D21" s="49">
        <f>SUM(D18:D20)</f>
        <v>5480</v>
      </c>
    </row>
    <row r="22" spans="1:4" ht="15" thickBot="1" x14ac:dyDescent="0.25">
      <c r="A22" s="68" t="s">
        <v>111</v>
      </c>
      <c r="B22" s="27">
        <v>1</v>
      </c>
      <c r="C22" s="41"/>
      <c r="D22" s="50">
        <v>1675</v>
      </c>
    </row>
    <row r="23" spans="1:4" ht="15.75" thickBot="1" x14ac:dyDescent="0.3">
      <c r="A23" s="25" t="s">
        <v>22</v>
      </c>
      <c r="B23" s="26"/>
      <c r="C23" s="40"/>
      <c r="D23" s="49">
        <f>SUM(D21:D22)</f>
        <v>7155</v>
      </c>
    </row>
    <row r="24" spans="1:4" ht="15.75" thickBot="1" x14ac:dyDescent="0.3">
      <c r="A24" s="263"/>
      <c r="B24" s="264"/>
      <c r="C24" s="264"/>
      <c r="D24" s="265"/>
    </row>
    <row r="25" spans="1:4" ht="15" x14ac:dyDescent="0.25">
      <c r="A25" s="69" t="s">
        <v>101</v>
      </c>
      <c r="B25" s="70">
        <v>1</v>
      </c>
      <c r="C25" s="71">
        <f>6300-6300*20%</f>
        <v>5040</v>
      </c>
      <c r="D25" s="72">
        <f>C25*B25</f>
        <v>5040</v>
      </c>
    </row>
    <row r="26" spans="1:4" ht="14.25" x14ac:dyDescent="0.2">
      <c r="A26" s="67" t="s">
        <v>12</v>
      </c>
      <c r="B26" s="24">
        <v>5</v>
      </c>
      <c r="C26" s="39">
        <v>150</v>
      </c>
      <c r="D26" s="48">
        <f>C26*B26</f>
        <v>750</v>
      </c>
    </row>
    <row r="27" spans="1:4" ht="15" thickBot="1" x14ac:dyDescent="0.25">
      <c r="A27" s="67" t="s">
        <v>95</v>
      </c>
      <c r="B27" s="24">
        <v>5</v>
      </c>
      <c r="C27" s="39">
        <f>150-150*20%</f>
        <v>120</v>
      </c>
      <c r="D27" s="73">
        <f>C27*B27</f>
        <v>600</v>
      </c>
    </row>
    <row r="28" spans="1:4" ht="15.75" thickBot="1" x14ac:dyDescent="0.3">
      <c r="A28" s="25" t="s">
        <v>22</v>
      </c>
      <c r="B28" s="26"/>
      <c r="C28" s="40"/>
      <c r="D28" s="49">
        <f>SUM(D25:D27)</f>
        <v>6390</v>
      </c>
    </row>
    <row r="29" spans="1:4" ht="15" thickBot="1" x14ac:dyDescent="0.25">
      <c r="A29" s="68" t="s">
        <v>111</v>
      </c>
      <c r="B29" s="27">
        <v>1</v>
      </c>
      <c r="C29" s="41"/>
      <c r="D29" s="50">
        <v>1700</v>
      </c>
    </row>
    <row r="30" spans="1:4" ht="15.75" thickBot="1" x14ac:dyDescent="0.3">
      <c r="A30" s="25" t="s">
        <v>22</v>
      </c>
      <c r="B30" s="26"/>
      <c r="C30" s="40"/>
      <c r="D30" s="49">
        <f>SUM(D28:D29)</f>
        <v>8090</v>
      </c>
    </row>
    <row r="31" spans="1:4" ht="15.75" thickBot="1" x14ac:dyDescent="0.3">
      <c r="A31" s="263"/>
      <c r="B31" s="264"/>
      <c r="C31" s="264"/>
      <c r="D31" s="265"/>
    </row>
    <row r="32" spans="1:4" ht="15" x14ac:dyDescent="0.25">
      <c r="A32" s="69" t="s">
        <v>102</v>
      </c>
      <c r="B32" s="70">
        <v>1</v>
      </c>
      <c r="C32" s="71">
        <f>7500-7500*20%</f>
        <v>6000</v>
      </c>
      <c r="D32" s="72">
        <f>C32*B32</f>
        <v>6000</v>
      </c>
    </row>
    <row r="33" spans="1:7" ht="14.25" x14ac:dyDescent="0.2">
      <c r="A33" s="67" t="s">
        <v>12</v>
      </c>
      <c r="B33" s="24">
        <v>6</v>
      </c>
      <c r="C33" s="39">
        <v>150</v>
      </c>
      <c r="D33" s="48">
        <f>C33*B33</f>
        <v>900</v>
      </c>
    </row>
    <row r="34" spans="1:7" ht="15" thickBot="1" x14ac:dyDescent="0.25">
      <c r="A34" s="67" t="s">
        <v>95</v>
      </c>
      <c r="B34" s="24">
        <v>6</v>
      </c>
      <c r="C34" s="39">
        <f>150-150*20%</f>
        <v>120</v>
      </c>
      <c r="D34" s="73">
        <f>C34*B34</f>
        <v>720</v>
      </c>
    </row>
    <row r="35" spans="1:7" ht="15.75" thickBot="1" x14ac:dyDescent="0.3">
      <c r="A35" s="25" t="s">
        <v>22</v>
      </c>
      <c r="B35" s="26"/>
      <c r="C35" s="40"/>
      <c r="D35" s="49">
        <f>SUM(D32:D34)</f>
        <v>7620</v>
      </c>
    </row>
    <row r="36" spans="1:7" ht="15" thickBot="1" x14ac:dyDescent="0.25">
      <c r="A36" s="68" t="s">
        <v>111</v>
      </c>
      <c r="B36" s="27">
        <v>1</v>
      </c>
      <c r="C36" s="41"/>
      <c r="D36" s="50">
        <v>1820</v>
      </c>
    </row>
    <row r="37" spans="1:7" ht="15.75" thickBot="1" x14ac:dyDescent="0.3">
      <c r="A37" s="25" t="s">
        <v>22</v>
      </c>
      <c r="B37" s="26"/>
      <c r="C37" s="40"/>
      <c r="D37" s="49">
        <f>SUM(D35:D36)</f>
        <v>9440</v>
      </c>
    </row>
    <row r="38" spans="1:7" ht="15" x14ac:dyDescent="0.25">
      <c r="A38" s="69" t="s">
        <v>103</v>
      </c>
      <c r="B38" s="70">
        <v>1</v>
      </c>
      <c r="C38" s="71">
        <f>9800-9800*20%</f>
        <v>7840</v>
      </c>
      <c r="D38" s="72">
        <f>C38*B38</f>
        <v>7840</v>
      </c>
    </row>
    <row r="39" spans="1:7" ht="14.25" x14ac:dyDescent="0.2">
      <c r="A39" s="67" t="s">
        <v>12</v>
      </c>
      <c r="B39" s="24">
        <v>8</v>
      </c>
      <c r="C39" s="39">
        <v>150</v>
      </c>
      <c r="D39" s="48">
        <f>C39*B39</f>
        <v>1200</v>
      </c>
    </row>
    <row r="40" spans="1:7" ht="15" thickBot="1" x14ac:dyDescent="0.25">
      <c r="A40" s="67" t="s">
        <v>95</v>
      </c>
      <c r="B40" s="24">
        <v>8</v>
      </c>
      <c r="C40" s="39">
        <f>150-150*20%</f>
        <v>120</v>
      </c>
      <c r="D40" s="73">
        <f>C40*B40</f>
        <v>960</v>
      </c>
    </row>
    <row r="41" spans="1:7" ht="15.75" thickBot="1" x14ac:dyDescent="0.3">
      <c r="A41" s="25" t="s">
        <v>22</v>
      </c>
      <c r="B41" s="26"/>
      <c r="C41" s="42"/>
      <c r="D41" s="49">
        <f>SUM(D38:D40)</f>
        <v>10000</v>
      </c>
      <c r="G41" s="46"/>
    </row>
    <row r="42" spans="1:7" ht="15" thickBot="1" x14ac:dyDescent="0.25">
      <c r="A42" s="68" t="s">
        <v>111</v>
      </c>
      <c r="B42" s="27">
        <v>1</v>
      </c>
      <c r="C42" s="41"/>
      <c r="D42" s="50">
        <v>2050</v>
      </c>
    </row>
    <row r="43" spans="1:7" ht="15.75" thickBot="1" x14ac:dyDescent="0.3">
      <c r="A43" s="25" t="s">
        <v>22</v>
      </c>
      <c r="B43" s="26"/>
      <c r="C43" s="42"/>
      <c r="D43" s="49">
        <f>SUM(D41:D42)</f>
        <v>12050</v>
      </c>
    </row>
    <row r="44" spans="1:7" ht="15.75" thickBot="1" x14ac:dyDescent="0.3">
      <c r="A44" s="266"/>
      <c r="B44" s="267"/>
      <c r="C44" s="267"/>
      <c r="D44" s="268"/>
    </row>
    <row r="45" spans="1:7" ht="15" x14ac:dyDescent="0.25">
      <c r="A45" s="34" t="s">
        <v>104</v>
      </c>
      <c r="B45" s="24">
        <v>1</v>
      </c>
      <c r="C45" s="39">
        <f>12000-12000*20%</f>
        <v>9600</v>
      </c>
      <c r="D45" s="72">
        <f>C45*B45</f>
        <v>9600</v>
      </c>
    </row>
    <row r="46" spans="1:7" ht="14.25" x14ac:dyDescent="0.2">
      <c r="A46" s="67" t="s">
        <v>12</v>
      </c>
      <c r="B46" s="24">
        <v>10</v>
      </c>
      <c r="C46" s="39">
        <v>150</v>
      </c>
      <c r="D46" s="48">
        <f>C46*B46</f>
        <v>1500</v>
      </c>
    </row>
    <row r="47" spans="1:7" ht="15" thickBot="1" x14ac:dyDescent="0.25">
      <c r="A47" s="67" t="s">
        <v>95</v>
      </c>
      <c r="B47" s="24">
        <v>10</v>
      </c>
      <c r="C47" s="39">
        <f>150-150*20%</f>
        <v>120</v>
      </c>
      <c r="D47" s="73">
        <f>C47*B47</f>
        <v>1200</v>
      </c>
    </row>
    <row r="48" spans="1:7" ht="15.75" thickBot="1" x14ac:dyDescent="0.3">
      <c r="A48" s="25" t="s">
        <v>22</v>
      </c>
      <c r="B48" s="26"/>
      <c r="C48" s="42"/>
      <c r="D48" s="49">
        <f>SUM(D45:D47)</f>
        <v>12300</v>
      </c>
    </row>
    <row r="49" spans="1:4" ht="15" thickBot="1" x14ac:dyDescent="0.25">
      <c r="A49" s="68" t="s">
        <v>111</v>
      </c>
      <c r="B49" s="27">
        <v>1</v>
      </c>
      <c r="C49" s="41"/>
      <c r="D49" s="50">
        <v>2200</v>
      </c>
    </row>
    <row r="50" spans="1:4" ht="15.75" thickBot="1" x14ac:dyDescent="0.3">
      <c r="A50" s="25" t="s">
        <v>22</v>
      </c>
      <c r="B50" s="26"/>
      <c r="C50" s="42"/>
      <c r="D50" s="49">
        <f>SUM(D48:D49)</f>
        <v>14500</v>
      </c>
    </row>
    <row r="51" spans="1:4" ht="15.75" thickBot="1" x14ac:dyDescent="0.3">
      <c r="A51" s="263"/>
      <c r="B51" s="264"/>
      <c r="C51" s="264"/>
      <c r="D51" s="265"/>
    </row>
    <row r="52" spans="1:4" ht="15" x14ac:dyDescent="0.25">
      <c r="A52" s="69" t="s">
        <v>105</v>
      </c>
      <c r="B52" s="70">
        <v>1</v>
      </c>
      <c r="C52" s="71">
        <f>14200-14200*20%</f>
        <v>11360</v>
      </c>
      <c r="D52" s="72">
        <f>C52*B52</f>
        <v>11360</v>
      </c>
    </row>
    <row r="53" spans="1:4" ht="14.25" x14ac:dyDescent="0.2">
      <c r="A53" s="67" t="s">
        <v>12</v>
      </c>
      <c r="B53" s="24">
        <v>12</v>
      </c>
      <c r="C53" s="39">
        <v>150</v>
      </c>
      <c r="D53" s="48">
        <f>C53*B53</f>
        <v>1800</v>
      </c>
    </row>
    <row r="54" spans="1:4" ht="15" thickBot="1" x14ac:dyDescent="0.25">
      <c r="A54" s="67" t="s">
        <v>95</v>
      </c>
      <c r="B54" s="24">
        <v>12</v>
      </c>
      <c r="C54" s="39">
        <f>150-150*20%</f>
        <v>120</v>
      </c>
      <c r="D54" s="73">
        <f>C54*B54</f>
        <v>1440</v>
      </c>
    </row>
    <row r="55" spans="1:4" ht="15.75" thickBot="1" x14ac:dyDescent="0.3">
      <c r="A55" s="25" t="s">
        <v>22</v>
      </c>
      <c r="B55" s="26"/>
      <c r="C55" s="42"/>
      <c r="D55" s="49">
        <f>SUM(D52:D54)</f>
        <v>14600</v>
      </c>
    </row>
    <row r="56" spans="1:4" ht="15" thickBot="1" x14ac:dyDescent="0.25">
      <c r="A56" s="68" t="s">
        <v>111</v>
      </c>
      <c r="B56" s="27">
        <v>1</v>
      </c>
      <c r="C56" s="41"/>
      <c r="D56" s="50">
        <v>2300</v>
      </c>
    </row>
    <row r="57" spans="1:4" ht="15.75" thickBot="1" x14ac:dyDescent="0.3">
      <c r="A57" s="25" t="s">
        <v>22</v>
      </c>
      <c r="B57" s="26"/>
      <c r="C57" s="42"/>
      <c r="D57" s="49">
        <f>SUM(D55:D56)</f>
        <v>16900</v>
      </c>
    </row>
    <row r="58" spans="1:4" ht="15" x14ac:dyDescent="0.25">
      <c r="A58" s="58"/>
      <c r="B58" s="59"/>
      <c r="C58" s="60"/>
      <c r="D58" s="60"/>
    </row>
    <row r="59" spans="1:4" ht="15" x14ac:dyDescent="0.25">
      <c r="A59" s="61"/>
      <c r="B59" s="62"/>
      <c r="C59" s="63"/>
      <c r="D59" s="63"/>
    </row>
    <row r="60" spans="1:4" ht="15.75" thickBot="1" x14ac:dyDescent="0.3">
      <c r="A60" s="64"/>
      <c r="B60" s="65"/>
      <c r="C60" s="66"/>
      <c r="D60" s="66"/>
    </row>
    <row r="61" spans="1:4" ht="15.75" thickBot="1" x14ac:dyDescent="0.3">
      <c r="A61" s="240" t="s">
        <v>97</v>
      </c>
      <c r="B61" s="241"/>
      <c r="C61" s="241"/>
      <c r="D61" s="242"/>
    </row>
    <row r="62" spans="1:4" ht="14.25" x14ac:dyDescent="0.2">
      <c r="A62" s="248" t="s">
        <v>109</v>
      </c>
      <c r="B62" s="249"/>
      <c r="C62" s="250"/>
      <c r="D62" s="54">
        <v>250</v>
      </c>
    </row>
    <row r="63" spans="1:4" ht="14.25" x14ac:dyDescent="0.2">
      <c r="A63" s="74" t="s">
        <v>113</v>
      </c>
      <c r="B63" s="75"/>
      <c r="C63" s="76"/>
      <c r="D63" s="73">
        <v>1000</v>
      </c>
    </row>
    <row r="64" spans="1:4" ht="14.25" x14ac:dyDescent="0.2">
      <c r="A64" s="251" t="s">
        <v>69</v>
      </c>
      <c r="B64" s="252"/>
      <c r="C64" s="253"/>
      <c r="D64" s="73">
        <v>500</v>
      </c>
    </row>
    <row r="65" spans="1:4" ht="14.25" x14ac:dyDescent="0.2">
      <c r="A65" s="254" t="s">
        <v>70</v>
      </c>
      <c r="B65" s="255"/>
      <c r="C65" s="256"/>
      <c r="D65" s="48">
        <v>150</v>
      </c>
    </row>
    <row r="66" spans="1:4" ht="14.25" x14ac:dyDescent="0.2">
      <c r="A66" s="254" t="s">
        <v>106</v>
      </c>
      <c r="B66" s="255"/>
      <c r="C66" s="256"/>
      <c r="D66" s="48">
        <v>95</v>
      </c>
    </row>
    <row r="67" spans="1:4" ht="14.25" x14ac:dyDescent="0.2">
      <c r="A67" s="254" t="s">
        <v>71</v>
      </c>
      <c r="B67" s="255"/>
      <c r="C67" s="256"/>
      <c r="D67" s="48">
        <v>12</v>
      </c>
    </row>
    <row r="68" spans="1:4" ht="14.25" x14ac:dyDescent="0.2">
      <c r="A68" s="254" t="s">
        <v>108</v>
      </c>
      <c r="B68" s="255"/>
      <c r="C68" s="256"/>
      <c r="D68" s="48">
        <v>18</v>
      </c>
    </row>
    <row r="69" spans="1:4" ht="14.25" x14ac:dyDescent="0.2">
      <c r="A69" s="243" t="s">
        <v>72</v>
      </c>
      <c r="B69" s="244"/>
      <c r="C69" s="244"/>
      <c r="D69" s="48">
        <v>25</v>
      </c>
    </row>
    <row r="70" spans="1:4" ht="14.25" x14ac:dyDescent="0.2">
      <c r="A70" s="245" t="s">
        <v>93</v>
      </c>
      <c r="B70" s="246"/>
      <c r="C70" s="247"/>
      <c r="D70" s="52">
        <v>110</v>
      </c>
    </row>
    <row r="71" spans="1:4" ht="14.25" x14ac:dyDescent="0.2">
      <c r="A71" s="35" t="s">
        <v>107</v>
      </c>
      <c r="B71" s="53"/>
      <c r="C71" s="39"/>
      <c r="D71" s="48">
        <v>150</v>
      </c>
    </row>
    <row r="72" spans="1:4" ht="15" thickBot="1" x14ac:dyDescent="0.25">
      <c r="A72" s="55" t="s">
        <v>96</v>
      </c>
      <c r="B72" s="56"/>
      <c r="C72" s="57"/>
      <c r="D72" s="51">
        <v>400</v>
      </c>
    </row>
    <row r="73" spans="1:4" ht="15.75" x14ac:dyDescent="0.25">
      <c r="A73" s="3"/>
      <c r="B73" s="4"/>
      <c r="C73" s="43"/>
      <c r="D73" s="44"/>
    </row>
    <row r="74" spans="1:4" ht="15.75" x14ac:dyDescent="0.25">
      <c r="A74" s="3"/>
      <c r="B74" s="4"/>
      <c r="C74" s="43"/>
      <c r="D74" s="44"/>
    </row>
    <row r="75" spans="1:4" ht="15" x14ac:dyDescent="0.2">
      <c r="A75" s="8"/>
      <c r="B75" s="8"/>
      <c r="C75" s="44"/>
      <c r="D75" s="44"/>
    </row>
    <row r="76" spans="1:4" ht="15" x14ac:dyDescent="0.2">
      <c r="A76" s="8"/>
      <c r="B76" s="8"/>
      <c r="C76" s="44"/>
      <c r="D76" s="44"/>
    </row>
    <row r="77" spans="1:4" x14ac:dyDescent="0.2">
      <c r="A77" s="7"/>
      <c r="B77" s="7"/>
      <c r="C77" s="45"/>
      <c r="D77" s="45"/>
    </row>
    <row r="78" spans="1:4" x14ac:dyDescent="0.2">
      <c r="A78" s="1"/>
      <c r="B78" s="1"/>
    </row>
    <row r="79" spans="1:4" x14ac:dyDescent="0.2">
      <c r="A79" s="1"/>
      <c r="B79" s="1"/>
    </row>
    <row r="80" spans="1:4" x14ac:dyDescent="0.2">
      <c r="A80" s="1"/>
      <c r="B80" s="1"/>
    </row>
    <row r="81" spans="1:7" x14ac:dyDescent="0.2">
      <c r="A81" s="1"/>
      <c r="B81" s="1"/>
    </row>
    <row r="82" spans="1:7" s="46" customFormat="1" x14ac:dyDescent="0.2">
      <c r="A82" s="1"/>
      <c r="B82" s="1"/>
      <c r="E82"/>
      <c r="F82"/>
      <c r="G82"/>
    </row>
    <row r="83" spans="1:7" s="46" customFormat="1" x14ac:dyDescent="0.2">
      <c r="A83" s="1"/>
      <c r="B83" s="1"/>
      <c r="E83"/>
      <c r="F83"/>
      <c r="G83"/>
    </row>
    <row r="84" spans="1:7" s="46" customFormat="1" x14ac:dyDescent="0.2">
      <c r="A84" s="1"/>
      <c r="B84" s="1"/>
      <c r="E84"/>
      <c r="F84"/>
      <c r="G84"/>
    </row>
    <row r="85" spans="1:7" s="46" customFormat="1" x14ac:dyDescent="0.2">
      <c r="A85" s="1"/>
      <c r="B85" s="1"/>
      <c r="E85"/>
      <c r="F85"/>
      <c r="G85"/>
    </row>
    <row r="86" spans="1:7" s="46" customFormat="1" x14ac:dyDescent="0.2">
      <c r="A86" s="1"/>
      <c r="B86" s="1"/>
      <c r="E86"/>
      <c r="F86"/>
      <c r="G86"/>
    </row>
    <row r="87" spans="1:7" s="46" customFormat="1" x14ac:dyDescent="0.2">
      <c r="A87" s="1"/>
      <c r="B87" s="1"/>
      <c r="E87"/>
      <c r="F87"/>
      <c r="G87"/>
    </row>
    <row r="88" spans="1:7" s="46" customFormat="1" x14ac:dyDescent="0.2">
      <c r="A88" s="1"/>
      <c r="B88" s="1"/>
      <c r="E88"/>
      <c r="F88"/>
      <c r="G88"/>
    </row>
    <row r="89" spans="1:7" s="46" customFormat="1" x14ac:dyDescent="0.2">
      <c r="A89" s="1"/>
      <c r="B89" s="1"/>
      <c r="E89"/>
      <c r="F89"/>
      <c r="G89"/>
    </row>
    <row r="90" spans="1:7" s="46" customFormat="1" x14ac:dyDescent="0.2">
      <c r="A90" s="1"/>
      <c r="B90" s="1"/>
      <c r="E90"/>
      <c r="F90"/>
      <c r="G90"/>
    </row>
    <row r="91" spans="1:7" s="46" customFormat="1" x14ac:dyDescent="0.2">
      <c r="A91" s="1"/>
      <c r="B91" s="1"/>
      <c r="E91"/>
      <c r="F91"/>
      <c r="G91"/>
    </row>
    <row r="92" spans="1:7" s="46" customFormat="1" x14ac:dyDescent="0.2">
      <c r="A92" s="1"/>
      <c r="B92" s="1"/>
      <c r="E92"/>
      <c r="F92"/>
      <c r="G92"/>
    </row>
    <row r="93" spans="1:7" s="46" customFormat="1" x14ac:dyDescent="0.2">
      <c r="A93" s="1"/>
      <c r="B93" s="1"/>
      <c r="E93"/>
      <c r="F93"/>
      <c r="G93"/>
    </row>
    <row r="94" spans="1:7" s="46" customFormat="1" x14ac:dyDescent="0.2">
      <c r="A94" s="1"/>
      <c r="B94" s="1"/>
      <c r="E94"/>
      <c r="F94"/>
      <c r="G94"/>
    </row>
    <row r="95" spans="1:7" s="46" customFormat="1" x14ac:dyDescent="0.2">
      <c r="A95" s="1"/>
      <c r="B95" s="1"/>
      <c r="E95"/>
      <c r="F95"/>
      <c r="G95"/>
    </row>
    <row r="96" spans="1:7" s="46" customFormat="1" x14ac:dyDescent="0.2">
      <c r="A96" s="1"/>
      <c r="B96" s="1"/>
      <c r="E96"/>
      <c r="F96"/>
      <c r="G96"/>
    </row>
  </sheetData>
  <mergeCells count="17">
    <mergeCell ref="A66:C66"/>
    <mergeCell ref="A67:C67"/>
    <mergeCell ref="A68:C68"/>
    <mergeCell ref="A69:C69"/>
    <mergeCell ref="A70:C70"/>
    <mergeCell ref="A65:C65"/>
    <mergeCell ref="A1:D1"/>
    <mergeCell ref="A3:D3"/>
    <mergeCell ref="A10:D10"/>
    <mergeCell ref="A17:D17"/>
    <mergeCell ref="A24:D24"/>
    <mergeCell ref="A31:D31"/>
    <mergeCell ref="A44:D44"/>
    <mergeCell ref="A51:D51"/>
    <mergeCell ref="A61:D61"/>
    <mergeCell ref="A62:C62"/>
    <mergeCell ref="A64:C64"/>
  </mergeCells>
  <pageMargins left="0.74803149606299213" right="0.74803149606299213" top="0.31496062992125984" bottom="0.23622047244094491" header="0.70866141732283472" footer="0.31496062992125984"/>
  <pageSetup paperSize="9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F16" sqref="F16"/>
    </sheetView>
  </sheetViews>
  <sheetFormatPr defaultRowHeight="12.75" x14ac:dyDescent="0.2"/>
  <cols>
    <col min="1" max="1" width="9.28515625" customWidth="1"/>
    <col min="2" max="2" width="13.28515625" customWidth="1"/>
    <col min="3" max="3" width="13.7109375" customWidth="1"/>
    <col min="4" max="4" width="9.5703125" customWidth="1"/>
    <col min="5" max="5" width="10.28515625" customWidth="1"/>
    <col min="6" max="6" width="11.140625" customWidth="1"/>
  </cols>
  <sheetData>
    <row r="1" spans="1:7" x14ac:dyDescent="0.2">
      <c r="A1" s="9"/>
      <c r="B1" s="10" t="s">
        <v>0</v>
      </c>
      <c r="C1" s="10" t="s">
        <v>24</v>
      </c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x14ac:dyDescent="0.2">
      <c r="A3" s="10" t="s">
        <v>1</v>
      </c>
      <c r="B3" s="9"/>
      <c r="C3" s="9"/>
      <c r="D3" s="9"/>
      <c r="E3" s="9"/>
      <c r="F3" s="9"/>
      <c r="G3" s="9"/>
    </row>
    <row r="4" spans="1:7" x14ac:dyDescent="0.2">
      <c r="A4" s="10"/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x14ac:dyDescent="0.2">
      <c r="A6" s="12" t="s">
        <v>2</v>
      </c>
      <c r="B6" s="12" t="s">
        <v>3</v>
      </c>
      <c r="C6" s="12" t="s">
        <v>18</v>
      </c>
      <c r="D6" s="13">
        <v>0.1</v>
      </c>
      <c r="E6" s="12" t="s">
        <v>20</v>
      </c>
      <c r="F6" s="12" t="s">
        <v>22</v>
      </c>
      <c r="G6" s="9"/>
    </row>
    <row r="7" spans="1:7" x14ac:dyDescent="0.2">
      <c r="A7" s="14"/>
      <c r="B7" s="14"/>
      <c r="C7" s="14"/>
      <c r="D7" s="12" t="s">
        <v>19</v>
      </c>
      <c r="E7" s="12" t="s">
        <v>21</v>
      </c>
      <c r="F7" s="12" t="s">
        <v>23</v>
      </c>
      <c r="G7" s="9"/>
    </row>
    <row r="8" spans="1:7" x14ac:dyDescent="0.2">
      <c r="A8" s="15" t="s">
        <v>25</v>
      </c>
      <c r="B8" s="15" t="s">
        <v>26</v>
      </c>
      <c r="C8" s="16">
        <v>1086</v>
      </c>
      <c r="D8" s="16">
        <v>1195</v>
      </c>
      <c r="E8" s="16">
        <v>120</v>
      </c>
      <c r="F8" s="16">
        <v>1315</v>
      </c>
      <c r="G8" s="9"/>
    </row>
    <row r="9" spans="1:7" x14ac:dyDescent="0.2">
      <c r="A9" s="17" t="s">
        <v>15</v>
      </c>
      <c r="B9" s="17" t="s">
        <v>4</v>
      </c>
      <c r="C9" s="18">
        <v>1424</v>
      </c>
      <c r="D9" s="18">
        <v>1566</v>
      </c>
      <c r="E9" s="18">
        <v>180</v>
      </c>
      <c r="F9" s="18">
        <v>1746</v>
      </c>
      <c r="G9" s="9"/>
    </row>
    <row r="10" spans="1:7" x14ac:dyDescent="0.2">
      <c r="A10" s="17" t="s">
        <v>5</v>
      </c>
      <c r="B10" s="17" t="s">
        <v>6</v>
      </c>
      <c r="C10" s="18">
        <v>1840</v>
      </c>
      <c r="D10" s="18">
        <v>2024</v>
      </c>
      <c r="E10" s="18">
        <v>240</v>
      </c>
      <c r="F10" s="18">
        <v>2264</v>
      </c>
      <c r="G10" s="9"/>
    </row>
    <row r="11" spans="1:7" x14ac:dyDescent="0.2">
      <c r="A11" s="17" t="s">
        <v>16</v>
      </c>
      <c r="B11" s="17" t="s">
        <v>17</v>
      </c>
      <c r="C11" s="18">
        <v>2260</v>
      </c>
      <c r="D11" s="18">
        <v>2486</v>
      </c>
      <c r="E11" s="18">
        <v>300</v>
      </c>
      <c r="F11" s="18">
        <v>2786</v>
      </c>
      <c r="G11" s="9"/>
    </row>
    <row r="12" spans="1:7" x14ac:dyDescent="0.2">
      <c r="A12" s="17" t="s">
        <v>8</v>
      </c>
      <c r="B12" s="17" t="s">
        <v>7</v>
      </c>
      <c r="C12" s="18">
        <v>2680</v>
      </c>
      <c r="D12" s="18">
        <v>2948</v>
      </c>
      <c r="E12" s="18">
        <v>360</v>
      </c>
      <c r="F12" s="18">
        <v>3308</v>
      </c>
      <c r="G12" s="9"/>
    </row>
    <row r="13" spans="1:7" x14ac:dyDescent="0.2">
      <c r="A13" s="17" t="s">
        <v>9</v>
      </c>
      <c r="B13" s="17" t="s">
        <v>10</v>
      </c>
      <c r="C13" s="18">
        <v>3496</v>
      </c>
      <c r="D13" s="18">
        <v>3845</v>
      </c>
      <c r="E13" s="18">
        <v>480</v>
      </c>
      <c r="F13" s="18">
        <v>4325</v>
      </c>
      <c r="G13" s="9"/>
    </row>
    <row r="14" spans="1:7" x14ac:dyDescent="0.2">
      <c r="A14" s="17" t="s">
        <v>11</v>
      </c>
      <c r="B14" s="17" t="s">
        <v>12</v>
      </c>
      <c r="C14" s="18">
        <v>80</v>
      </c>
      <c r="D14" s="18">
        <v>88</v>
      </c>
      <c r="E14" s="18">
        <v>0</v>
      </c>
      <c r="F14" s="18">
        <v>88</v>
      </c>
      <c r="G14" s="9"/>
    </row>
    <row r="15" spans="1:7" x14ac:dyDescent="0.2">
      <c r="A15" s="17" t="s">
        <v>13</v>
      </c>
      <c r="B15" s="17" t="s">
        <v>14</v>
      </c>
      <c r="C15" s="18">
        <v>59</v>
      </c>
      <c r="D15" s="18">
        <v>65</v>
      </c>
      <c r="E15" s="18">
        <v>0</v>
      </c>
      <c r="F15" s="18">
        <v>65</v>
      </c>
      <c r="G15" s="9"/>
    </row>
    <row r="16" spans="1:7" x14ac:dyDescent="0.2">
      <c r="A16" s="19"/>
      <c r="B16" s="19"/>
      <c r="C16" s="19"/>
      <c r="D16" s="19"/>
      <c r="E16" s="19"/>
      <c r="F16" s="9"/>
      <c r="G16" s="9"/>
    </row>
    <row r="17" spans="1:7" x14ac:dyDescent="0.2">
      <c r="A17" s="10" t="s">
        <v>27</v>
      </c>
      <c r="B17" s="9"/>
      <c r="C17" s="9"/>
      <c r="D17" s="9"/>
      <c r="E17" s="9"/>
      <c r="F17" s="9"/>
      <c r="G17" s="9"/>
    </row>
    <row r="18" spans="1:7" x14ac:dyDescent="0.2">
      <c r="A18" s="10" t="s">
        <v>28</v>
      </c>
      <c r="B18" s="9"/>
      <c r="C18" s="9"/>
      <c r="D18" s="9"/>
      <c r="E18" s="9"/>
      <c r="F18" s="9"/>
      <c r="G18" s="9"/>
    </row>
    <row r="19" spans="1:7" x14ac:dyDescent="0.2">
      <c r="A19" s="9"/>
      <c r="B19" s="9"/>
      <c r="C19" s="9"/>
      <c r="D19" s="9"/>
      <c r="E19" s="9"/>
      <c r="F19" s="9"/>
      <c r="G19" s="9"/>
    </row>
    <row r="20" spans="1:7" x14ac:dyDescent="0.2">
      <c r="A20" s="12" t="s">
        <v>2</v>
      </c>
      <c r="B20" s="12" t="s">
        <v>3</v>
      </c>
      <c r="C20" s="20" t="s">
        <v>21</v>
      </c>
      <c r="D20" s="9"/>
      <c r="E20" s="9"/>
      <c r="F20" s="9"/>
      <c r="G20" s="9"/>
    </row>
    <row r="21" spans="1:7" x14ac:dyDescent="0.2">
      <c r="A21" s="17" t="s">
        <v>29</v>
      </c>
      <c r="B21" s="17" t="s">
        <v>26</v>
      </c>
      <c r="C21" s="18">
        <v>1481</v>
      </c>
      <c r="D21" s="9"/>
      <c r="E21" s="9"/>
      <c r="F21" s="9"/>
      <c r="G21" s="9"/>
    </row>
    <row r="22" spans="1:7" x14ac:dyDescent="0.2">
      <c r="A22" s="17" t="s">
        <v>30</v>
      </c>
      <c r="B22" s="17" t="s">
        <v>4</v>
      </c>
      <c r="C22" s="18">
        <v>2134</v>
      </c>
      <c r="D22" s="9"/>
      <c r="E22" s="9"/>
      <c r="F22" s="9"/>
      <c r="G22" s="9"/>
    </row>
    <row r="23" spans="1:7" x14ac:dyDescent="0.2">
      <c r="A23" s="17" t="s">
        <v>31</v>
      </c>
      <c r="B23" s="17" t="s">
        <v>6</v>
      </c>
      <c r="C23" s="18">
        <v>2757</v>
      </c>
      <c r="D23" s="9"/>
      <c r="E23" s="9"/>
      <c r="F23" s="9"/>
      <c r="G23" s="9"/>
    </row>
    <row r="24" spans="1:7" x14ac:dyDescent="0.2">
      <c r="A24" s="17" t="s">
        <v>32</v>
      </c>
      <c r="B24" s="17" t="s">
        <v>17</v>
      </c>
      <c r="C24" s="18">
        <v>3380</v>
      </c>
      <c r="D24" s="9"/>
      <c r="E24" s="9"/>
      <c r="F24" s="9"/>
      <c r="G24" s="9"/>
    </row>
    <row r="25" spans="1:7" x14ac:dyDescent="0.2">
      <c r="A25" s="17" t="s">
        <v>33</v>
      </c>
      <c r="B25" s="17" t="s">
        <v>7</v>
      </c>
      <c r="C25" s="18">
        <v>4008</v>
      </c>
      <c r="D25" s="9"/>
      <c r="E25" s="9"/>
      <c r="F25" s="9"/>
      <c r="G25" s="9"/>
    </row>
    <row r="26" spans="1:7" x14ac:dyDescent="0.2">
      <c r="A26" s="17" t="s">
        <v>34</v>
      </c>
      <c r="B26" s="17" t="s">
        <v>10</v>
      </c>
      <c r="C26" s="18">
        <v>5230</v>
      </c>
      <c r="D26" s="9"/>
      <c r="E26" s="9"/>
      <c r="F26" s="9"/>
      <c r="G26" s="9"/>
    </row>
    <row r="27" spans="1:7" x14ac:dyDescent="0.2">
      <c r="A27" s="9"/>
      <c r="B27" s="9"/>
      <c r="C27" s="9"/>
      <c r="D27" s="9"/>
      <c r="E27" s="9"/>
      <c r="F27" s="9"/>
      <c r="G27" s="9"/>
    </row>
    <row r="28" spans="1:7" x14ac:dyDescent="0.2">
      <c r="A28" s="10" t="s">
        <v>35</v>
      </c>
      <c r="B28" s="9"/>
      <c r="C28" s="9"/>
      <c r="D28" s="9"/>
      <c r="E28" s="9"/>
      <c r="F28" s="9"/>
      <c r="G28" s="9"/>
    </row>
    <row r="29" spans="1:7" x14ac:dyDescent="0.2">
      <c r="A29" s="9"/>
      <c r="B29" s="9"/>
      <c r="C29" s="9"/>
      <c r="D29" s="9"/>
      <c r="E29" s="9"/>
      <c r="F29" s="9"/>
      <c r="G29" s="9"/>
    </row>
    <row r="30" spans="1:7" x14ac:dyDescent="0.2">
      <c r="A30" s="5"/>
      <c r="B30" s="5"/>
      <c r="C30" s="5"/>
      <c r="D30" s="5"/>
      <c r="E30" s="5"/>
      <c r="F30" s="5"/>
    </row>
  </sheetData>
  <phoneticPr fontId="0" type="noConversion"/>
  <pageMargins left="0.75" right="0.75" top="1" bottom="1" header="0.5" footer="0.5"/>
  <pageSetup paperSize="256" orientation="portrait" horizontalDpi="120" verticalDpi="7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0" sqref="B10"/>
    </sheetView>
  </sheetViews>
  <sheetFormatPr defaultRowHeight="12.75" x14ac:dyDescent="0.2"/>
  <cols>
    <col min="1" max="2" width="13.28515625" customWidth="1"/>
    <col min="3" max="3" width="14.5703125" customWidth="1"/>
    <col min="4" max="4" width="15.85546875" customWidth="1"/>
  </cols>
  <sheetData>
    <row r="1" spans="1:4" x14ac:dyDescent="0.2">
      <c r="A1" s="9"/>
      <c r="B1" s="21" t="s">
        <v>68</v>
      </c>
      <c r="C1" s="9"/>
      <c r="D1" s="9"/>
    </row>
    <row r="2" spans="1:4" x14ac:dyDescent="0.2">
      <c r="A2" s="9"/>
      <c r="B2" s="9"/>
      <c r="C2" s="9"/>
      <c r="D2" s="9"/>
    </row>
    <row r="3" spans="1:4" x14ac:dyDescent="0.2">
      <c r="A3" s="9"/>
      <c r="B3" s="10" t="s">
        <v>56</v>
      </c>
      <c r="C3" s="10"/>
      <c r="D3" s="9"/>
    </row>
    <row r="4" spans="1:4" x14ac:dyDescent="0.2">
      <c r="A4" s="9"/>
      <c r="B4" s="9"/>
      <c r="C4" s="9"/>
      <c r="D4" s="9"/>
    </row>
    <row r="5" spans="1:4" x14ac:dyDescent="0.2">
      <c r="A5" s="10" t="s">
        <v>1</v>
      </c>
      <c r="B5" s="9"/>
      <c r="C5" s="9"/>
      <c r="D5" s="9"/>
    </row>
    <row r="6" spans="1:4" x14ac:dyDescent="0.2">
      <c r="A6" s="10"/>
      <c r="B6" s="9"/>
      <c r="C6" s="9"/>
      <c r="D6" s="9"/>
    </row>
    <row r="7" spans="1:4" x14ac:dyDescent="0.2">
      <c r="A7" s="12" t="s">
        <v>2</v>
      </c>
      <c r="B7" s="12" t="s">
        <v>3</v>
      </c>
      <c r="C7" s="12" t="s">
        <v>59</v>
      </c>
      <c r="D7" s="12" t="s">
        <v>58</v>
      </c>
    </row>
    <row r="8" spans="1:4" x14ac:dyDescent="0.2">
      <c r="A8" s="14"/>
      <c r="B8" s="14"/>
      <c r="C8" s="12" t="s">
        <v>57</v>
      </c>
      <c r="D8" s="12" t="s">
        <v>57</v>
      </c>
    </row>
    <row r="9" spans="1:4" x14ac:dyDescent="0.2">
      <c r="A9" s="17" t="s">
        <v>15</v>
      </c>
      <c r="B9" s="17" t="s">
        <v>4</v>
      </c>
      <c r="C9" s="18">
        <v>2123.4299999999998</v>
      </c>
      <c r="D9" s="18">
        <v>2831.25</v>
      </c>
    </row>
    <row r="10" spans="1:4" x14ac:dyDescent="0.2">
      <c r="A10" s="17" t="s">
        <v>5</v>
      </c>
      <c r="B10" s="17" t="s">
        <v>6</v>
      </c>
      <c r="C10" s="18">
        <v>2747.25</v>
      </c>
      <c r="D10" s="18">
        <v>3663</v>
      </c>
    </row>
    <row r="11" spans="1:4" x14ac:dyDescent="0.2">
      <c r="A11" s="17" t="s">
        <v>16</v>
      </c>
      <c r="B11" s="17" t="s">
        <v>17</v>
      </c>
      <c r="C11" s="18">
        <v>3378.93</v>
      </c>
      <c r="D11" s="18">
        <v>4505.25</v>
      </c>
    </row>
    <row r="12" spans="1:4" x14ac:dyDescent="0.2">
      <c r="A12" s="17" t="s">
        <v>8</v>
      </c>
      <c r="B12" s="17" t="s">
        <v>7</v>
      </c>
      <c r="C12" s="18">
        <v>4010.62</v>
      </c>
      <c r="D12" s="18">
        <v>5347.5</v>
      </c>
    </row>
    <row r="13" spans="1:4" x14ac:dyDescent="0.2">
      <c r="A13" s="17" t="s">
        <v>9</v>
      </c>
      <c r="B13" s="17" t="s">
        <v>10</v>
      </c>
      <c r="C13" s="18">
        <v>5242.5</v>
      </c>
      <c r="D13" s="18">
        <v>6990</v>
      </c>
    </row>
    <row r="14" spans="1:4" x14ac:dyDescent="0.2">
      <c r="A14" s="17" t="s">
        <v>38</v>
      </c>
      <c r="B14" s="17" t="s">
        <v>40</v>
      </c>
      <c r="C14" s="18">
        <v>6482.25</v>
      </c>
      <c r="D14" s="18">
        <v>8643</v>
      </c>
    </row>
    <row r="15" spans="1:4" x14ac:dyDescent="0.2">
      <c r="A15" s="17" t="s">
        <v>39</v>
      </c>
      <c r="B15" s="17" t="s">
        <v>41</v>
      </c>
      <c r="C15" s="18">
        <v>7690.5</v>
      </c>
      <c r="D15" s="18">
        <v>10254</v>
      </c>
    </row>
    <row r="16" spans="1:4" x14ac:dyDescent="0.2">
      <c r="A16" s="17" t="s">
        <v>11</v>
      </c>
      <c r="B16" s="17" t="s">
        <v>12</v>
      </c>
      <c r="C16" s="18">
        <v>108</v>
      </c>
      <c r="D16" s="18">
        <v>149</v>
      </c>
    </row>
    <row r="17" spans="1:4" x14ac:dyDescent="0.2">
      <c r="A17" s="17" t="s">
        <v>13</v>
      </c>
      <c r="B17" s="17" t="s">
        <v>14</v>
      </c>
      <c r="C17" s="18">
        <v>80</v>
      </c>
      <c r="D17" s="18">
        <v>110.25</v>
      </c>
    </row>
    <row r="18" spans="1:4" x14ac:dyDescent="0.2">
      <c r="A18" s="17" t="s">
        <v>50</v>
      </c>
      <c r="B18" s="17" t="s">
        <v>48</v>
      </c>
      <c r="C18" s="18">
        <v>16</v>
      </c>
      <c r="D18" s="18">
        <v>22.05</v>
      </c>
    </row>
    <row r="19" spans="1:4" x14ac:dyDescent="0.2">
      <c r="A19" s="22"/>
      <c r="B19" s="22"/>
      <c r="C19" s="23"/>
      <c r="D19" s="23"/>
    </row>
    <row r="20" spans="1:4" x14ac:dyDescent="0.2">
      <c r="A20" s="10" t="s">
        <v>60</v>
      </c>
      <c r="B20" s="9"/>
      <c r="C20" s="9"/>
      <c r="D20" s="9"/>
    </row>
    <row r="21" spans="1:4" x14ac:dyDescent="0.2">
      <c r="A21" s="10"/>
      <c r="B21" s="9"/>
      <c r="C21" s="9"/>
      <c r="D21" s="9"/>
    </row>
    <row r="22" spans="1:4" x14ac:dyDescent="0.2">
      <c r="A22" s="10" t="s">
        <v>55</v>
      </c>
      <c r="B22" s="9"/>
      <c r="C22" s="9"/>
      <c r="D22" s="9"/>
    </row>
    <row r="23" spans="1:4" x14ac:dyDescent="0.2">
      <c r="A23" s="10" t="s">
        <v>54</v>
      </c>
      <c r="B23" s="9"/>
      <c r="C23" s="9"/>
      <c r="D23" s="9"/>
    </row>
    <row r="24" spans="1:4" x14ac:dyDescent="0.2">
      <c r="A24" s="10"/>
      <c r="B24" s="9"/>
      <c r="C24" s="9"/>
      <c r="D24" s="9"/>
    </row>
    <row r="25" spans="1:4" x14ac:dyDescent="0.2">
      <c r="A25" s="12" t="s">
        <v>2</v>
      </c>
      <c r="B25" s="12" t="s">
        <v>3</v>
      </c>
      <c r="C25" s="12" t="s">
        <v>59</v>
      </c>
      <c r="D25" s="12" t="s">
        <v>58</v>
      </c>
    </row>
    <row r="26" spans="1:4" x14ac:dyDescent="0.2">
      <c r="A26" s="12"/>
      <c r="B26" s="12"/>
      <c r="C26" s="12" t="s">
        <v>21</v>
      </c>
      <c r="D26" s="12" t="s">
        <v>21</v>
      </c>
    </row>
    <row r="27" spans="1:4" x14ac:dyDescent="0.2">
      <c r="A27" s="17" t="s">
        <v>61</v>
      </c>
      <c r="B27" s="17" t="s">
        <v>4</v>
      </c>
      <c r="C27" s="18">
        <v>3581.36</v>
      </c>
      <c r="D27" s="17">
        <v>4775.1499999999996</v>
      </c>
    </row>
    <row r="28" spans="1:4" x14ac:dyDescent="0.2">
      <c r="A28" s="17" t="s">
        <v>62</v>
      </c>
      <c r="B28" s="17" t="s">
        <v>6</v>
      </c>
      <c r="C28" s="18">
        <v>4551.1499999999996</v>
      </c>
      <c r="D28" s="18">
        <v>6068.2</v>
      </c>
    </row>
    <row r="29" spans="1:4" x14ac:dyDescent="0.2">
      <c r="A29" s="17" t="s">
        <v>63</v>
      </c>
      <c r="B29" s="17" t="s">
        <v>17</v>
      </c>
      <c r="C29" s="18">
        <v>5408.81</v>
      </c>
      <c r="D29" s="18">
        <v>7211.75</v>
      </c>
    </row>
    <row r="30" spans="1:4" x14ac:dyDescent="0.2">
      <c r="A30" s="17" t="s">
        <v>64</v>
      </c>
      <c r="B30" s="17" t="s">
        <v>7</v>
      </c>
      <c r="C30" s="18">
        <v>6397.72</v>
      </c>
      <c r="D30" s="18">
        <v>8530.2999999999993</v>
      </c>
    </row>
    <row r="31" spans="1:4" x14ac:dyDescent="0.2">
      <c r="A31" s="17" t="s">
        <v>65</v>
      </c>
      <c r="B31" s="17" t="s">
        <v>10</v>
      </c>
      <c r="C31" s="18">
        <v>8167.8</v>
      </c>
      <c r="D31" s="18">
        <v>10890.4</v>
      </c>
    </row>
    <row r="32" spans="1:4" x14ac:dyDescent="0.2">
      <c r="A32" s="17" t="s">
        <v>66</v>
      </c>
      <c r="B32" s="17" t="s">
        <v>40</v>
      </c>
      <c r="C32" s="18">
        <v>9927</v>
      </c>
      <c r="D32" s="18">
        <v>13236</v>
      </c>
    </row>
    <row r="33" spans="1:4" x14ac:dyDescent="0.2">
      <c r="A33" s="17" t="s">
        <v>67</v>
      </c>
      <c r="B33" s="17" t="s">
        <v>41</v>
      </c>
      <c r="C33" s="18">
        <v>11557.2</v>
      </c>
      <c r="D33" s="18">
        <v>15490.6</v>
      </c>
    </row>
    <row r="34" spans="1:4" x14ac:dyDescent="0.2">
      <c r="A34" s="9"/>
      <c r="B34" s="9"/>
      <c r="C34" s="9"/>
      <c r="D34" s="9"/>
    </row>
    <row r="35" spans="1:4" x14ac:dyDescent="0.2">
      <c r="A35" s="10" t="s">
        <v>35</v>
      </c>
      <c r="B35" s="9"/>
      <c r="C35" s="9"/>
      <c r="D35" s="9"/>
    </row>
    <row r="36" spans="1:4" ht="15" x14ac:dyDescent="0.2">
      <c r="A36" s="2"/>
      <c r="B36" s="2"/>
      <c r="C36" s="2"/>
      <c r="D36" s="2"/>
    </row>
  </sheetData>
  <phoneticPr fontId="0" type="noConversion"/>
  <pageMargins left="0.75" right="0.75" top="1" bottom="1" header="0.5" footer="0.5"/>
  <pageSetup orientation="portrait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C33" sqref="A23:C33"/>
    </sheetView>
  </sheetViews>
  <sheetFormatPr defaultRowHeight="12.75" x14ac:dyDescent="0.2"/>
  <cols>
    <col min="1" max="1" width="9.28515625" customWidth="1"/>
    <col min="2" max="2" width="13.7109375" customWidth="1"/>
    <col min="3" max="3" width="10.28515625" customWidth="1"/>
    <col min="4" max="4" width="14.5703125" customWidth="1"/>
  </cols>
  <sheetData>
    <row r="1" spans="1:6" ht="15" x14ac:dyDescent="0.2">
      <c r="A1" s="9"/>
      <c r="B1" s="10" t="s">
        <v>0</v>
      </c>
      <c r="C1" s="10" t="s">
        <v>36</v>
      </c>
      <c r="D1" s="9"/>
      <c r="E1" s="2"/>
      <c r="F1" s="2"/>
    </row>
    <row r="2" spans="1:6" ht="15" x14ac:dyDescent="0.2">
      <c r="A2" s="9"/>
      <c r="B2" s="9"/>
      <c r="C2" s="9"/>
      <c r="D2" s="9"/>
      <c r="E2" s="2"/>
      <c r="F2" s="2"/>
    </row>
    <row r="3" spans="1:6" ht="15" x14ac:dyDescent="0.2">
      <c r="A3" s="10" t="s">
        <v>1</v>
      </c>
      <c r="B3" s="9"/>
      <c r="C3" s="9"/>
      <c r="D3" s="9"/>
      <c r="E3" s="2"/>
      <c r="F3" s="2"/>
    </row>
    <row r="4" spans="1:6" ht="15" x14ac:dyDescent="0.2">
      <c r="A4" s="10"/>
      <c r="B4" s="9"/>
      <c r="C4" s="9"/>
      <c r="D4" s="9"/>
      <c r="E4" s="2"/>
      <c r="F4" s="2"/>
    </row>
    <row r="5" spans="1:6" ht="15" x14ac:dyDescent="0.2">
      <c r="A5" s="12" t="s">
        <v>2</v>
      </c>
      <c r="B5" s="12" t="s">
        <v>3</v>
      </c>
      <c r="C5" s="12" t="s">
        <v>37</v>
      </c>
      <c r="D5" s="12" t="s">
        <v>22</v>
      </c>
      <c r="E5" s="2"/>
      <c r="F5" s="2"/>
    </row>
    <row r="6" spans="1:6" ht="15" x14ac:dyDescent="0.2">
      <c r="A6" s="14"/>
      <c r="B6" s="14"/>
      <c r="C6" s="12" t="s">
        <v>53</v>
      </c>
      <c r="D6" s="12" t="s">
        <v>23</v>
      </c>
      <c r="E6" s="2"/>
      <c r="F6" s="2"/>
    </row>
    <row r="7" spans="1:6" ht="15" x14ac:dyDescent="0.2">
      <c r="A7" s="17" t="s">
        <v>15</v>
      </c>
      <c r="B7" s="17" t="s">
        <v>4</v>
      </c>
      <c r="C7" s="18">
        <v>1900</v>
      </c>
      <c r="D7" s="18">
        <v>2123.4299999999998</v>
      </c>
      <c r="E7" s="2"/>
      <c r="F7" s="2"/>
    </row>
    <row r="8" spans="1:6" ht="15" x14ac:dyDescent="0.2">
      <c r="A8" s="17" t="s">
        <v>5</v>
      </c>
      <c r="B8" s="17" t="s">
        <v>6</v>
      </c>
      <c r="C8" s="18">
        <v>2453</v>
      </c>
      <c r="D8" s="18">
        <v>2747.25</v>
      </c>
      <c r="E8" s="2"/>
      <c r="F8" s="2"/>
    </row>
    <row r="9" spans="1:6" ht="15" x14ac:dyDescent="0.2">
      <c r="A9" s="17" t="s">
        <v>16</v>
      </c>
      <c r="B9" s="17" t="s">
        <v>17</v>
      </c>
      <c r="C9" s="18">
        <v>2786</v>
      </c>
      <c r="D9" s="18">
        <v>3378.93</v>
      </c>
      <c r="E9" s="2"/>
      <c r="F9" s="2"/>
    </row>
    <row r="10" spans="1:6" ht="15" x14ac:dyDescent="0.2">
      <c r="A10" s="17" t="s">
        <v>8</v>
      </c>
      <c r="B10" s="17" t="s">
        <v>7</v>
      </c>
      <c r="C10" s="18">
        <v>3573</v>
      </c>
      <c r="D10" s="18">
        <v>4010.62</v>
      </c>
      <c r="E10" s="2"/>
      <c r="F10" s="2"/>
    </row>
    <row r="11" spans="1:6" ht="15" x14ac:dyDescent="0.2">
      <c r="A11" s="17" t="s">
        <v>9</v>
      </c>
      <c r="B11" s="17" t="s">
        <v>10</v>
      </c>
      <c r="C11" s="18">
        <v>4661</v>
      </c>
      <c r="D11" s="18">
        <v>5242.5</v>
      </c>
      <c r="E11" s="2"/>
      <c r="F11" s="2"/>
    </row>
    <row r="12" spans="1:6" ht="15" x14ac:dyDescent="0.2">
      <c r="A12" s="17" t="s">
        <v>38</v>
      </c>
      <c r="B12" s="17" t="s">
        <v>40</v>
      </c>
      <c r="C12" s="18">
        <v>5760</v>
      </c>
      <c r="D12" s="18">
        <v>6482.25</v>
      </c>
      <c r="E12" s="2"/>
      <c r="F12" s="2"/>
    </row>
    <row r="13" spans="1:6" ht="15" x14ac:dyDescent="0.2">
      <c r="A13" s="17" t="s">
        <v>39</v>
      </c>
      <c r="B13" s="17" t="s">
        <v>41</v>
      </c>
      <c r="C13" s="18">
        <v>6826</v>
      </c>
      <c r="D13" s="18">
        <v>7690.5</v>
      </c>
      <c r="E13" s="2"/>
      <c r="F13" s="2"/>
    </row>
    <row r="14" spans="1:6" ht="15" x14ac:dyDescent="0.2">
      <c r="A14" s="17" t="s">
        <v>11</v>
      </c>
      <c r="B14" s="17" t="s">
        <v>12</v>
      </c>
      <c r="C14" s="18">
        <v>107</v>
      </c>
      <c r="D14" s="18">
        <v>108</v>
      </c>
      <c r="E14" s="2"/>
      <c r="F14" s="2"/>
    </row>
    <row r="15" spans="1:6" ht="15" x14ac:dyDescent="0.2">
      <c r="A15" s="17" t="s">
        <v>13</v>
      </c>
      <c r="B15" s="17" t="s">
        <v>14</v>
      </c>
      <c r="C15" s="18">
        <v>79</v>
      </c>
      <c r="D15" s="18">
        <v>80</v>
      </c>
      <c r="E15" s="2"/>
      <c r="F15" s="2"/>
    </row>
    <row r="16" spans="1:6" ht="15" x14ac:dyDescent="0.2">
      <c r="A16" s="17" t="s">
        <v>50</v>
      </c>
      <c r="B16" s="17" t="s">
        <v>48</v>
      </c>
      <c r="C16" s="18">
        <v>16</v>
      </c>
      <c r="D16" s="18">
        <v>16</v>
      </c>
      <c r="E16" s="2"/>
      <c r="F16" s="2"/>
    </row>
    <row r="17" spans="1:6" ht="15" x14ac:dyDescent="0.2">
      <c r="A17" s="22"/>
      <c r="B17" s="22"/>
      <c r="C17" s="23"/>
      <c r="D17" s="23"/>
      <c r="E17" s="2"/>
      <c r="F17" s="2"/>
    </row>
    <row r="18" spans="1:6" ht="15" x14ac:dyDescent="0.2">
      <c r="A18" s="10" t="s">
        <v>49</v>
      </c>
      <c r="B18" s="9"/>
      <c r="C18" s="9"/>
      <c r="D18" s="9"/>
      <c r="E18" s="2"/>
      <c r="F18" s="2"/>
    </row>
    <row r="19" spans="1:6" ht="15" x14ac:dyDescent="0.2">
      <c r="A19" s="10"/>
      <c r="B19" s="9"/>
      <c r="C19" s="9"/>
      <c r="D19" s="9"/>
      <c r="E19" s="2"/>
      <c r="F19" s="2"/>
    </row>
    <row r="20" spans="1:6" s="32" customFormat="1" ht="24.6" customHeight="1" x14ac:dyDescent="0.2">
      <c r="A20" s="269" t="s">
        <v>55</v>
      </c>
      <c r="B20" s="269"/>
      <c r="C20" s="269"/>
      <c r="D20" s="30"/>
      <c r="E20" s="31"/>
      <c r="F20" s="31"/>
    </row>
    <row r="21" spans="1:6" ht="15" x14ac:dyDescent="0.2">
      <c r="A21" s="10" t="s">
        <v>54</v>
      </c>
      <c r="B21" s="9"/>
      <c r="C21" s="9"/>
      <c r="D21" s="9"/>
      <c r="E21" s="2"/>
      <c r="F21" s="2"/>
    </row>
    <row r="22" spans="1:6" ht="15" x14ac:dyDescent="0.2">
      <c r="A22" s="10"/>
      <c r="B22" s="9"/>
      <c r="C22" s="9"/>
      <c r="D22" s="9"/>
      <c r="E22" s="2"/>
      <c r="F22" s="2"/>
    </row>
    <row r="23" spans="1:6" s="29" customFormat="1" ht="18" customHeight="1" x14ac:dyDescent="0.2">
      <c r="A23" s="270" t="s">
        <v>94</v>
      </c>
      <c r="B23" s="270"/>
      <c r="C23" s="270"/>
      <c r="D23" s="28"/>
      <c r="E23" s="33"/>
      <c r="F23" s="33"/>
    </row>
    <row r="24" spans="1:6" ht="15" x14ac:dyDescent="0.2">
      <c r="A24" s="12" t="s">
        <v>2</v>
      </c>
      <c r="B24" s="12" t="s">
        <v>3</v>
      </c>
      <c r="C24" s="12" t="s">
        <v>21</v>
      </c>
      <c r="D24" s="9"/>
      <c r="E24" s="2"/>
      <c r="F24" s="2"/>
    </row>
    <row r="25" spans="1:6" ht="15" x14ac:dyDescent="0.2">
      <c r="A25" s="17" t="s">
        <v>42</v>
      </c>
      <c r="B25" s="17" t="s">
        <v>4</v>
      </c>
      <c r="C25" s="18">
        <v>3581.36</v>
      </c>
      <c r="D25" s="9"/>
      <c r="E25" s="2"/>
      <c r="F25" s="2"/>
    </row>
    <row r="26" spans="1:6" ht="15" x14ac:dyDescent="0.2">
      <c r="A26" s="17" t="s">
        <v>43</v>
      </c>
      <c r="B26" s="17" t="s">
        <v>6</v>
      </c>
      <c r="C26" s="18">
        <v>4551.1499999999996</v>
      </c>
      <c r="D26" s="9"/>
      <c r="E26" s="2"/>
      <c r="F26" s="2"/>
    </row>
    <row r="27" spans="1:6" ht="15" x14ac:dyDescent="0.2">
      <c r="A27" s="17"/>
      <c r="B27" s="17" t="s">
        <v>17</v>
      </c>
      <c r="C27" s="18">
        <v>5408.8</v>
      </c>
      <c r="D27" s="9"/>
      <c r="E27" s="2"/>
      <c r="F27" s="2"/>
    </row>
    <row r="28" spans="1:6" ht="15" x14ac:dyDescent="0.2">
      <c r="A28" s="17" t="s">
        <v>44</v>
      </c>
      <c r="B28" s="17" t="s">
        <v>7</v>
      </c>
      <c r="C28" s="18">
        <v>6397.72</v>
      </c>
      <c r="D28" s="9"/>
      <c r="E28" s="2"/>
      <c r="F28" s="2"/>
    </row>
    <row r="29" spans="1:6" ht="15" x14ac:dyDescent="0.2">
      <c r="A29" s="17" t="s">
        <v>45</v>
      </c>
      <c r="B29" s="17" t="s">
        <v>10</v>
      </c>
      <c r="C29" s="18">
        <v>8167.8</v>
      </c>
      <c r="D29" s="9"/>
      <c r="E29" s="2"/>
      <c r="F29" s="2"/>
    </row>
    <row r="30" spans="1:6" ht="15" x14ac:dyDescent="0.2">
      <c r="A30" s="17" t="s">
        <v>46</v>
      </c>
      <c r="B30" s="17" t="s">
        <v>40</v>
      </c>
      <c r="C30" s="18">
        <v>9927</v>
      </c>
      <c r="D30" s="9"/>
      <c r="E30" s="2"/>
      <c r="F30" s="2"/>
    </row>
    <row r="31" spans="1:6" ht="15" x14ac:dyDescent="0.2">
      <c r="A31" s="17" t="s">
        <v>47</v>
      </c>
      <c r="B31" s="17" t="s">
        <v>41</v>
      </c>
      <c r="C31" s="18">
        <v>11557.2</v>
      </c>
      <c r="D31" s="9"/>
      <c r="E31" s="2"/>
      <c r="F31" s="2"/>
    </row>
    <row r="32" spans="1:6" ht="15" x14ac:dyDescent="0.2">
      <c r="A32" s="9"/>
      <c r="B32" s="9"/>
      <c r="C32" s="9"/>
      <c r="D32" s="9"/>
      <c r="E32" s="2"/>
      <c r="F32" s="2"/>
    </row>
    <row r="33" spans="1:6" ht="15" x14ac:dyDescent="0.2">
      <c r="A33" s="10" t="s">
        <v>35</v>
      </c>
      <c r="B33" s="9"/>
      <c r="C33" s="9"/>
      <c r="D33" s="9"/>
      <c r="E33" s="2"/>
      <c r="F33" s="2"/>
    </row>
    <row r="34" spans="1:6" ht="15" x14ac:dyDescent="0.2">
      <c r="A34" s="2"/>
      <c r="B34" s="2"/>
      <c r="C34" s="2"/>
      <c r="D34" s="2"/>
      <c r="E34" s="2"/>
      <c r="F34" s="2"/>
    </row>
  </sheetData>
  <mergeCells count="2">
    <mergeCell ref="A20:C20"/>
    <mergeCell ref="A23:C23"/>
  </mergeCells>
  <phoneticPr fontId="0" type="noConversion"/>
  <pageMargins left="0.74803149606299213" right="0.74803149606299213" top="0.98425196850393704" bottom="0.98425196850393704" header="0.51181102362204722" footer="0.51181102362204722"/>
  <pageSetup paperSize="11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RETAIL 2017</vt:lpstr>
      <vt:lpstr>RETAIL 2016</vt:lpstr>
      <vt:lpstr>RETAIL 2015</vt:lpstr>
      <vt:lpstr>RETAIL 2014</vt:lpstr>
      <vt:lpstr>RETAIL 2013</vt:lpstr>
      <vt:lpstr>LDR</vt:lpstr>
      <vt:lpstr>JOHN DEERE</vt:lpstr>
      <vt:lpstr>SENWES</vt:lpstr>
      <vt:lpstr>OTK</vt:lpstr>
      <vt:lpstr>CHECK LIST</vt:lpstr>
      <vt:lpstr>'CHECK LIST'!Print_Area</vt:lpstr>
      <vt:lpstr>'JOHN DEERE'!Print_Area</vt:lpstr>
      <vt:lpstr>LDR!Print_Area</vt:lpstr>
      <vt:lpstr>OTK!Print_Area</vt:lpstr>
      <vt:lpstr>'RETAIL 2013'!Print_Area</vt:lpstr>
      <vt:lpstr>'RETAIL 2014'!Print_Area</vt:lpstr>
      <vt:lpstr>'RETAIL 2015'!Print_Area</vt:lpstr>
      <vt:lpstr>'RETAIL 2016'!Print_Area</vt:lpstr>
      <vt:lpstr>'RETAIL 2017'!Print_Area</vt:lpstr>
      <vt:lpstr>SENWES!Print_Area</vt:lpstr>
    </vt:vector>
  </TitlesOfParts>
  <Company>premac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Nicole Geldenhuys</cp:lastModifiedBy>
  <cp:lastPrinted>2019-07-09T08:07:55Z</cp:lastPrinted>
  <dcterms:created xsi:type="dcterms:W3CDTF">2002-02-06T10:15:26Z</dcterms:created>
  <dcterms:modified xsi:type="dcterms:W3CDTF">2019-08-01T07:55:11Z</dcterms:modified>
</cp:coreProperties>
</file>